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120" windowWidth="12240" windowHeight="7965" activeTab="1"/>
  </bookViews>
  <sheets>
    <sheet name="ejemplo" sheetId="4" r:id="rId1"/>
    <sheet name="RENOVACION  urbana" sheetId="1" r:id="rId2"/>
    <sheet name="Hoja2" sheetId="2" r:id="rId3"/>
    <sheet name="Hoja3" sheetId="3" r:id="rId4"/>
  </sheets>
  <calcPr calcId="125725"/>
</workbook>
</file>

<file path=xl/calcChain.xml><?xml version="1.0" encoding="utf-8"?>
<calcChain xmlns="http://schemas.openxmlformats.org/spreadsheetml/2006/main">
  <c r="C8" i="1"/>
  <c r="C9" s="1"/>
  <c r="C60" s="1"/>
  <c r="F19"/>
  <c r="F29"/>
  <c r="C50" i="4"/>
  <c r="C48"/>
  <c r="C53" s="1"/>
  <c r="C34"/>
  <c r="C38" s="1"/>
  <c r="F24"/>
  <c r="F20"/>
  <c r="F14"/>
  <c r="F10"/>
  <c r="C10"/>
  <c r="C39"/>
  <c r="C36"/>
  <c r="C37" s="1"/>
  <c r="C25"/>
  <c r="C49" i="1"/>
  <c r="C51" s="1"/>
  <c r="C56" s="1"/>
  <c r="F24"/>
  <c r="F34"/>
  <c r="F25" i="4" l="1"/>
  <c r="F26" s="1"/>
  <c r="F1" s="1"/>
  <c r="C29" s="1"/>
  <c r="F35" i="1"/>
  <c r="F11"/>
  <c r="C11" s="1"/>
  <c r="C47" s="1"/>
  <c r="C40" i="4"/>
  <c r="C41"/>
  <c r="C52"/>
  <c r="C20" i="1" l="1"/>
  <c r="C35" s="1"/>
  <c r="C57"/>
  <c r="F36" l="1"/>
  <c r="F7" s="1"/>
  <c r="C39" s="1"/>
</calcChain>
</file>

<file path=xl/sharedStrings.xml><?xml version="1.0" encoding="utf-8"?>
<sst xmlns="http://schemas.openxmlformats.org/spreadsheetml/2006/main" count="161" uniqueCount="95">
  <si>
    <t xml:space="preserve">restuarantes </t>
  </si>
  <si>
    <t xml:space="preserve">AREAS PRIVADAS </t>
  </si>
  <si>
    <t>AREAS VERDES</t>
  </si>
  <si>
    <t>AREA de vias peatonales propuestas</t>
  </si>
  <si>
    <t>AREAS DE VIAS EXISTENTES A CONSERVAR</t>
  </si>
  <si>
    <t>PROGRAMA URBANO</t>
  </si>
  <si>
    <t>hoteles</t>
  </si>
  <si>
    <t xml:space="preserve">AREAS EQUIPAMIENTOS INSTITUCIONALES </t>
  </si>
  <si>
    <t xml:space="preserve">AREAS DE ESPACIO PUBLICO EFECTIVO PROPUESTO </t>
  </si>
  <si>
    <t>indice de construcción manzanas comercio</t>
  </si>
  <si>
    <t>areas por norma para ronda de rio a ceder</t>
  </si>
  <si>
    <t xml:space="preserve">areas de VIAS vehiculares propuestas </t>
  </si>
  <si>
    <t xml:space="preserve">área ocupada </t>
  </si>
  <si>
    <t>indice de construcción manzanas de vivenda</t>
  </si>
  <si>
    <t>numero pisos</t>
  </si>
  <si>
    <t>AREAS DE VIAS</t>
  </si>
  <si>
    <t>área total construida comercio</t>
  </si>
  <si>
    <t>área total construida en vivienda</t>
  </si>
  <si>
    <t xml:space="preserve">áreas libres </t>
  </si>
  <si>
    <t>area de intervencion (área de planificacion para renovacion urbana)</t>
  </si>
  <si>
    <t>v/Ha</t>
  </si>
  <si>
    <t xml:space="preserve">numero de viviendas </t>
  </si>
  <si>
    <t>centro comercial</t>
  </si>
  <si>
    <t>AREAS PUBLICAS (CESIONES</t>
  </si>
  <si>
    <t xml:space="preserve">área DE ESTUDIO </t>
  </si>
  <si>
    <t>SUELO</t>
  </si>
  <si>
    <t>PLAZOLETEAS</t>
  </si>
  <si>
    <t>zonaS  duraS</t>
  </si>
  <si>
    <t>EQUIPAMIENTO</t>
  </si>
  <si>
    <t>TOTALES ÁREA PROYECTO</t>
  </si>
  <si>
    <t>M2</t>
  </si>
  <si>
    <t>UNIDADES</t>
  </si>
  <si>
    <t>áreas(ÚTIL) de patrimonio</t>
  </si>
  <si>
    <t>ÁREA ÚTIL  EQUIPAMIENTO PRIVADO</t>
  </si>
  <si>
    <t xml:space="preserve">PARQUEADERO EN SUPERFICIE </t>
  </si>
  <si>
    <t xml:space="preserve">ÁREAS LIBRES PRIVADAS </t>
  </si>
  <si>
    <t>m2</t>
  </si>
  <si>
    <t xml:space="preserve">Área vías locales propuestas </t>
  </si>
  <si>
    <t xml:space="preserve">total vías </t>
  </si>
  <si>
    <t>parque</t>
  </si>
  <si>
    <t xml:space="preserve">total áreas verdes </t>
  </si>
  <si>
    <t xml:space="preserve">total efectivo no verde </t>
  </si>
  <si>
    <t>total equip</t>
  </si>
  <si>
    <t xml:space="preserve">araea de la viviendaafectada con circulacion </t>
  </si>
  <si>
    <t>APROVECHAMIENTO PARA  USO RESIDENCIAL</t>
  </si>
  <si>
    <t>AQUÍ DIGITAR</t>
  </si>
  <si>
    <t xml:space="preserve">indice de cesion = área de cesion DIVIDIDA  sobre área de planificacion </t>
  </si>
  <si>
    <t>APROVECHAMIENTO PARA  USO COMERCIAL</t>
  </si>
  <si>
    <t xml:space="preserve">área libre </t>
  </si>
  <si>
    <t>APROVECHAMIENTO PARA  USO  INSTITUCIONAL</t>
  </si>
  <si>
    <t xml:space="preserve">área total construida </t>
  </si>
  <si>
    <t>la densidad la dá la investigacion O LA PROPONEMOS, EL POT NO LA ESTABLECE</t>
  </si>
  <si>
    <t>area ÚTIL de manzanas intervenidas uso vivienda EXCLUSIVAM</t>
  </si>
  <si>
    <t>area ÚTIL de manzanas intervenidas uso comercial EXCLUSIV</t>
  </si>
  <si>
    <t>areas ÚTIL de manzanas  intervenidas uso mixto VIV + COMERCIO</t>
  </si>
  <si>
    <t>indice de ocupación</t>
  </si>
  <si>
    <t>AREAS DE VIAS EXISTENTES RECUALIFICADA</t>
  </si>
  <si>
    <t>CICLORUTA</t>
  </si>
  <si>
    <t xml:space="preserve">area útil EDIFICO existente </t>
  </si>
  <si>
    <t>total equipamiento</t>
  </si>
  <si>
    <t>zonas duras</t>
  </si>
  <si>
    <t>indice del pot</t>
  </si>
  <si>
    <t xml:space="preserve">areas de VIAS LOCALES  vehiculares propuestas </t>
  </si>
  <si>
    <t>Area cargas generales</t>
  </si>
  <si>
    <r>
      <t>AREA NETA URBANIZABLE</t>
    </r>
    <r>
      <rPr>
        <sz val="10"/>
        <rFont val="Arial"/>
        <family val="2"/>
      </rPr>
      <t>. Es el área resultante de descontar del área bruta, las áreas para la localización de la infraestructura para el sistema vial principal y de transporte, las redes primarias de servicios públicos y las áreas de conservación y protección de los recursos naturales y paisajísticos.</t>
    </r>
  </si>
  <si>
    <r>
      <t>AREA BRUTA</t>
    </r>
    <r>
      <rPr>
        <sz val="10"/>
        <rFont val="Arial"/>
        <family val="2"/>
      </rPr>
      <t>. Es el área total del predio o predios objeto de la licencia de urbanización o sujetos a plan parcial.</t>
    </r>
  </si>
  <si>
    <t>areas para redes primarias de servicios publicos</t>
  </si>
  <si>
    <t>áreas para protección de recursos naturales y paisajísticos</t>
  </si>
  <si>
    <t>area NETA URBANIZABLE  de intervencion (área de planificacion para renovacion urbana)</t>
  </si>
  <si>
    <t>PLAZOLETAS</t>
  </si>
  <si>
    <r>
      <t xml:space="preserve">ÁREA ÚTIL. </t>
    </r>
    <r>
      <rPr>
        <sz val="10"/>
        <rFont val="Arial"/>
        <family val="2"/>
      </rPr>
      <t>Es el área resultante de restarle al área neta urbanizable, el área correspondiente a las zonas de cesión obligatoria para vías locales, espacio público y equipamientos propios de la urbanización.</t>
    </r>
  </si>
  <si>
    <t xml:space="preserve">CONSTRUCCION </t>
  </si>
  <si>
    <r>
      <rPr>
        <b/>
        <sz val="11"/>
        <color indexed="8"/>
        <rFont val="Arial"/>
        <family val="2"/>
      </rPr>
      <t>AREA DE CESION</t>
    </r>
    <r>
      <rPr>
        <sz val="11"/>
        <color indexed="8"/>
        <rFont val="Arial"/>
        <family val="2"/>
      </rPr>
      <t xml:space="preserve"> :Es la suma de las areas destinadas a vias locales espacio público y equipamientos PROPIOS de la urbanización</t>
    </r>
  </si>
  <si>
    <r>
      <rPr>
        <b/>
        <sz val="11"/>
        <color indexed="8"/>
        <rFont val="Arial"/>
        <family val="2"/>
      </rPr>
      <t>INDICE DE CESION</t>
    </r>
    <r>
      <rPr>
        <sz val="11"/>
        <color indexed="8"/>
        <rFont val="Arial"/>
        <family val="2"/>
      </rPr>
      <t xml:space="preserve"> = área de cesion DIVIDIDA  sobre área NETA URBANIZABLE </t>
    </r>
  </si>
  <si>
    <t xml:space="preserve">area construida en otros usos </t>
  </si>
  <si>
    <t>APROVECHAMIENTO SOBRE AREAS UTILES</t>
  </si>
  <si>
    <t xml:space="preserve">area de la vivienda afectada con circulacion </t>
  </si>
  <si>
    <t>PROGRAMA URBANO SOBRE POLIGONO DE AREA NETA URBANIZABLE</t>
  </si>
  <si>
    <t>numero de viviendas que es posible acomodar en la propuesta</t>
  </si>
  <si>
    <r>
      <rPr>
        <b/>
        <sz val="10"/>
        <color indexed="8"/>
        <rFont val="Arial"/>
        <family val="2"/>
      </rPr>
      <t>AREA OCUPADA</t>
    </r>
    <r>
      <rPr>
        <sz val="10"/>
        <color indexed="8"/>
        <rFont val="Arial"/>
        <family val="2"/>
      </rPr>
      <t xml:space="preserve">: Es el area construida y cubierta en primer piso </t>
    </r>
  </si>
  <si>
    <t xml:space="preserve">SUMA </t>
  </si>
  <si>
    <t>parques</t>
  </si>
  <si>
    <t>area ocupada sobre area útil (polilineas)</t>
  </si>
  <si>
    <t>polilinea de areas netas urbanizables</t>
  </si>
  <si>
    <t>areas para el sistema vial principal y de transporte( publico masivo, tranvia</t>
  </si>
  <si>
    <t xml:space="preserve">AREAS UTILES </t>
  </si>
  <si>
    <t>HA</t>
  </si>
  <si>
    <t xml:space="preserve">AREA CONSTRUIDA TOTAL </t>
  </si>
  <si>
    <t>AREA LIBRE DENTRO DE AREA UTIL</t>
  </si>
  <si>
    <t xml:space="preserve">áreas libres  </t>
  </si>
  <si>
    <r>
      <rPr>
        <b/>
        <sz val="10"/>
        <color indexed="8"/>
        <rFont val="Arial"/>
        <family val="2"/>
      </rPr>
      <t>INDICE DE OCUPACION</t>
    </r>
    <r>
      <rPr>
        <sz val="10"/>
        <color indexed="8"/>
        <rFont val="Arial"/>
        <family val="2"/>
      </rPr>
      <t>=Dividir el area ocupada sobre el area util</t>
    </r>
  </si>
  <si>
    <t xml:space="preserve">INDICE DE CONSTRUCCION=Dividir el area total construida sobre el area util </t>
  </si>
  <si>
    <r>
      <rPr>
        <b/>
        <sz val="10"/>
        <color indexed="8"/>
        <rFont val="Arial"/>
        <family val="2"/>
      </rPr>
      <t>DENSIDAD DE VIVIENDA NETA</t>
    </r>
    <r>
      <rPr>
        <sz val="10"/>
        <color indexed="8"/>
        <rFont val="Arial"/>
        <family val="2"/>
      </rPr>
      <t xml:space="preserve">= nos la dara el ejercicio DIGITANDO EL numero de viviendas estimadas en el proyecto </t>
    </r>
  </si>
  <si>
    <t>ANALISIS DEL PROYECTO URBANO  CON ELEMENTOS DEL DECRETO 0075 DE 2013</t>
  </si>
  <si>
    <t>OTRAS AREAS UTILES</t>
  </si>
</sst>
</file>

<file path=xl/styles.xml><?xml version="1.0" encoding="utf-8"?>
<styleSheet xmlns="http://schemas.openxmlformats.org/spreadsheetml/2006/main">
  <numFmts count="1">
    <numFmt numFmtId="164" formatCode="0.0"/>
  </numFmts>
  <fonts count="21">
    <font>
      <sz val="10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57"/>
      <name val="Arial"/>
      <family val="2"/>
    </font>
    <font>
      <b/>
      <sz val="11"/>
      <color indexed="18"/>
      <name val="Arial"/>
      <family val="2"/>
    </font>
    <font>
      <b/>
      <sz val="11"/>
      <color indexed="61"/>
      <name val="Arial"/>
      <family val="2"/>
    </font>
    <font>
      <b/>
      <sz val="16"/>
      <color indexed="8"/>
      <name val="Arial"/>
      <family val="2"/>
    </font>
    <font>
      <sz val="8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8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20"/>
      <name val="Arial"/>
      <family val="2"/>
    </font>
    <font>
      <b/>
      <sz val="11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95">
    <xf numFmtId="0" fontId="0" fillId="0" borderId="0" xfId="0">
      <alignment vertical="center"/>
    </xf>
    <xf numFmtId="0" fontId="1" fillId="0" borderId="1" xfId="0" applyNumberFormat="1" applyFont="1" applyFill="1" applyBorder="1" applyAlignment="1"/>
    <xf numFmtId="0" fontId="0" fillId="0" borderId="1" xfId="0" applyNumberFormat="1" applyFont="1" applyFill="1" applyBorder="1" applyAlignment="1">
      <alignment wrapText="1"/>
    </xf>
    <xf numFmtId="0" fontId="0" fillId="0" borderId="2" xfId="0" applyNumberFormat="1" applyFont="1" applyFill="1" applyBorder="1" applyAlignment="1">
      <alignment wrapText="1"/>
    </xf>
    <xf numFmtId="0" fontId="1" fillId="0" borderId="3" xfId="0" applyNumberFormat="1" applyFont="1" applyFill="1" applyBorder="1" applyAlignment="1"/>
    <xf numFmtId="0" fontId="2" fillId="0" borderId="4" xfId="0" applyNumberFormat="1" applyFont="1" applyFill="1" applyBorder="1" applyAlignment="1">
      <alignment vertical="center"/>
    </xf>
    <xf numFmtId="0" fontId="2" fillId="0" borderId="5" xfId="0" applyNumberFormat="1" applyFont="1" applyFill="1" applyBorder="1" applyAlignment="1">
      <alignment wrapText="1"/>
    </xf>
    <xf numFmtId="0" fontId="1" fillId="0" borderId="6" xfId="0" applyNumberFormat="1" applyFont="1" applyFill="1" applyBorder="1" applyAlignment="1"/>
    <xf numFmtId="0" fontId="1" fillId="0" borderId="7" xfId="0" applyNumberFormat="1" applyFont="1" applyFill="1" applyBorder="1" applyAlignment="1"/>
    <xf numFmtId="0" fontId="2" fillId="0" borderId="2" xfId="0" applyNumberFormat="1" applyFont="1" applyFill="1" applyBorder="1" applyAlignment="1">
      <alignment vertical="center"/>
    </xf>
    <xf numFmtId="0" fontId="2" fillId="0" borderId="8" xfId="0" applyNumberFormat="1" applyFont="1" applyFill="1" applyBorder="1" applyAlignment="1">
      <alignment wrapText="1"/>
    </xf>
    <xf numFmtId="0" fontId="0" fillId="0" borderId="7" xfId="0" applyNumberFormat="1" applyFont="1" applyFill="1" applyBorder="1" applyAlignment="1">
      <alignment wrapText="1"/>
    </xf>
    <xf numFmtId="0" fontId="2" fillId="0" borderId="9" xfId="0" applyNumberFormat="1" applyFont="1" applyFill="1" applyBorder="1" applyAlignment="1">
      <alignment vertical="center"/>
    </xf>
    <xf numFmtId="0" fontId="0" fillId="0" borderId="9" xfId="0" applyNumberFormat="1" applyFont="1" applyFill="1" applyBorder="1" applyAlignment="1">
      <alignment wrapText="1"/>
    </xf>
    <xf numFmtId="1" fontId="2" fillId="0" borderId="2" xfId="0" applyNumberFormat="1" applyFont="1" applyFill="1" applyBorder="1" applyAlignment="1">
      <alignment vertical="center"/>
    </xf>
    <xf numFmtId="0" fontId="2" fillId="0" borderId="10" xfId="0" applyNumberFormat="1" applyFont="1" applyFill="1" applyBorder="1" applyAlignment="1">
      <alignment vertical="center"/>
    </xf>
    <xf numFmtId="0" fontId="1" fillId="0" borderId="11" xfId="0" applyNumberFormat="1" applyFont="1" applyFill="1" applyBorder="1" applyAlignment="1"/>
    <xf numFmtId="0" fontId="0" fillId="0" borderId="0" xfId="0" applyNumberFormat="1" applyFont="1" applyFill="1" applyBorder="1" applyAlignment="1">
      <alignment wrapText="1"/>
    </xf>
    <xf numFmtId="0" fontId="1" fillId="0" borderId="12" xfId="0" applyNumberFormat="1" applyFont="1" applyFill="1" applyBorder="1" applyAlignment="1"/>
    <xf numFmtId="0" fontId="1" fillId="0" borderId="13" xfId="0" applyNumberFormat="1" applyFont="1" applyFill="1" applyBorder="1" applyAlignment="1"/>
    <xf numFmtId="0" fontId="1" fillId="0" borderId="14" xfId="0" applyNumberFormat="1" applyFont="1" applyFill="1" applyBorder="1" applyAlignment="1"/>
    <xf numFmtId="0" fontId="2" fillId="0" borderId="15" xfId="0" applyNumberFormat="1" applyFont="1" applyFill="1" applyBorder="1" applyAlignment="1">
      <alignment vertical="center"/>
    </xf>
    <xf numFmtId="0" fontId="2" fillId="0" borderId="16" xfId="0" applyNumberFormat="1" applyFont="1" applyFill="1" applyBorder="1" applyAlignment="1">
      <alignment wrapText="1"/>
    </xf>
    <xf numFmtId="0" fontId="5" fillId="0" borderId="13" xfId="0" applyNumberFormat="1" applyFont="1" applyFill="1" applyBorder="1" applyAlignment="1"/>
    <xf numFmtId="0" fontId="1" fillId="0" borderId="16" xfId="0" applyNumberFormat="1" applyFont="1" applyFill="1" applyBorder="1" applyAlignment="1"/>
    <xf numFmtId="0" fontId="1" fillId="0" borderId="17" xfId="0" applyNumberFormat="1" applyFont="1" applyFill="1" applyBorder="1" applyAlignment="1"/>
    <xf numFmtId="0" fontId="1" fillId="0" borderId="18" xfId="0" applyNumberFormat="1" applyFont="1" applyFill="1" applyBorder="1" applyAlignment="1"/>
    <xf numFmtId="0" fontId="2" fillId="0" borderId="19" xfId="0" applyNumberFormat="1" applyFont="1" applyFill="1" applyBorder="1" applyAlignment="1">
      <alignment wrapText="1"/>
    </xf>
    <xf numFmtId="0" fontId="2" fillId="0" borderId="18" xfId="0" applyNumberFormat="1" applyFont="1" applyFill="1" applyBorder="1" applyAlignment="1">
      <alignment vertical="center"/>
    </xf>
    <xf numFmtId="0" fontId="6" fillId="0" borderId="13" xfId="0" applyNumberFormat="1" applyFont="1" applyFill="1" applyBorder="1" applyAlignment="1"/>
    <xf numFmtId="0" fontId="7" fillId="0" borderId="13" xfId="0" applyNumberFormat="1" applyFont="1" applyFill="1" applyBorder="1" applyAlignment="1"/>
    <xf numFmtId="0" fontId="8" fillId="0" borderId="13" xfId="0" applyNumberFormat="1" applyFont="1" applyFill="1" applyBorder="1" applyAlignment="1"/>
    <xf numFmtId="0" fontId="3" fillId="0" borderId="13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/>
    <xf numFmtId="0" fontId="1" fillId="3" borderId="12" xfId="0" applyNumberFormat="1" applyFont="1" applyFill="1" applyBorder="1" applyAlignment="1"/>
    <xf numFmtId="0" fontId="1" fillId="4" borderId="8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2" fillId="0" borderId="6" xfId="0" applyNumberFormat="1" applyFont="1" applyFill="1" applyBorder="1" applyAlignment="1">
      <alignment vertical="center" wrapText="1"/>
    </xf>
    <xf numFmtId="0" fontId="2" fillId="0" borderId="9" xfId="0" applyNumberFormat="1" applyFont="1" applyFill="1" applyBorder="1" applyAlignment="1">
      <alignment vertical="center" wrapText="1"/>
    </xf>
    <xf numFmtId="0" fontId="2" fillId="0" borderId="11" xfId="0" applyNumberFormat="1" applyFont="1" applyFill="1" applyBorder="1" applyAlignment="1">
      <alignment vertical="center" wrapText="1"/>
    </xf>
    <xf numFmtId="0" fontId="1" fillId="4" borderId="0" xfId="0" applyNumberFormat="1" applyFont="1" applyFill="1" applyAlignment="1"/>
    <xf numFmtId="10" fontId="1" fillId="4" borderId="0" xfId="0" applyNumberFormat="1" applyFont="1" applyFill="1" applyAlignment="1"/>
    <xf numFmtId="0" fontId="0" fillId="0" borderId="9" xfId="0" applyNumberFormat="1" applyFill="1" applyBorder="1" applyAlignment="1">
      <alignment wrapText="1"/>
    </xf>
    <xf numFmtId="0" fontId="1" fillId="5" borderId="12" xfId="0" applyNumberFormat="1" applyFont="1" applyFill="1" applyBorder="1" applyAlignment="1"/>
    <xf numFmtId="0" fontId="0" fillId="5" borderId="0" xfId="0" applyFill="1">
      <alignment vertical="center"/>
    </xf>
    <xf numFmtId="0" fontId="1" fillId="5" borderId="3" xfId="0" applyNumberFormat="1" applyFont="1" applyFill="1" applyBorder="1" applyAlignment="1"/>
    <xf numFmtId="0" fontId="1" fillId="5" borderId="7" xfId="0" applyNumberFormat="1" applyFont="1" applyFill="1" applyBorder="1" applyAlignment="1"/>
    <xf numFmtId="0" fontId="2" fillId="5" borderId="1" xfId="0" applyNumberFormat="1" applyFont="1" applyFill="1" applyBorder="1" applyAlignment="1">
      <alignment wrapText="1"/>
    </xf>
    <xf numFmtId="0" fontId="0" fillId="5" borderId="20" xfId="0" applyNumberFormat="1" applyFont="1" applyFill="1" applyBorder="1" applyAlignment="1">
      <alignment wrapText="1"/>
    </xf>
    <xf numFmtId="0" fontId="2" fillId="5" borderId="21" xfId="0" applyNumberFormat="1" applyFont="1" applyFill="1" applyBorder="1" applyAlignment="1">
      <alignment vertical="center"/>
    </xf>
    <xf numFmtId="0" fontId="0" fillId="5" borderId="8" xfId="0" applyNumberFormat="1" applyFont="1" applyFill="1" applyBorder="1" applyAlignment="1">
      <alignment wrapText="1"/>
    </xf>
    <xf numFmtId="0" fontId="2" fillId="4" borderId="2" xfId="0" applyNumberFormat="1" applyFont="1" applyFill="1" applyBorder="1" applyAlignment="1">
      <alignment vertical="center"/>
    </xf>
    <xf numFmtId="1" fontId="2" fillId="4" borderId="2" xfId="0" applyNumberFormat="1" applyFont="1" applyFill="1" applyBorder="1" applyAlignment="1">
      <alignment vertical="center"/>
    </xf>
    <xf numFmtId="0" fontId="1" fillId="0" borderId="22" xfId="0" applyNumberFormat="1" applyFont="1" applyFill="1" applyBorder="1" applyAlignment="1"/>
    <xf numFmtId="0" fontId="2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13" fillId="0" borderId="22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" fillId="4" borderId="3" xfId="0" applyNumberFormat="1" applyFont="1" applyFill="1" applyBorder="1" applyAlignment="1"/>
    <xf numFmtId="0" fontId="0" fillId="0" borderId="23" xfId="0" applyNumberFormat="1" applyFill="1" applyBorder="1" applyAlignment="1">
      <alignment wrapText="1"/>
    </xf>
    <xf numFmtId="0" fontId="0" fillId="4" borderId="0" xfId="0" applyFill="1">
      <alignment vertical="center"/>
    </xf>
    <xf numFmtId="0" fontId="2" fillId="6" borderId="24" xfId="0" applyNumberFormat="1" applyFont="1" applyFill="1" applyBorder="1" applyAlignment="1">
      <alignment vertical="center"/>
    </xf>
    <xf numFmtId="0" fontId="2" fillId="5" borderId="25" xfId="0" applyNumberFormat="1" applyFont="1" applyFill="1" applyBorder="1" applyAlignment="1">
      <alignment vertical="center"/>
    </xf>
    <xf numFmtId="164" fontId="2" fillId="4" borderId="10" xfId="0" applyNumberFormat="1" applyFont="1" applyFill="1" applyBorder="1" applyAlignment="1">
      <alignment vertical="center"/>
    </xf>
    <xf numFmtId="0" fontId="1" fillId="0" borderId="0" xfId="0" applyNumberFormat="1" applyFont="1" applyFill="1" applyAlignment="1">
      <alignment wrapText="1"/>
    </xf>
    <xf numFmtId="0" fontId="0" fillId="2" borderId="1" xfId="0" applyNumberFormat="1" applyFill="1" applyBorder="1" applyAlignment="1">
      <alignment horizontal="center" vertical="center" wrapText="1"/>
    </xf>
    <xf numFmtId="0" fontId="2" fillId="8" borderId="4" xfId="0" applyNumberFormat="1" applyFont="1" applyFill="1" applyBorder="1" applyAlignment="1">
      <alignment vertical="center"/>
    </xf>
    <xf numFmtId="2" fontId="2" fillId="4" borderId="2" xfId="0" applyNumberFormat="1" applyFont="1" applyFill="1" applyBorder="1" applyAlignment="1">
      <alignment vertical="center"/>
    </xf>
    <xf numFmtId="0" fontId="0" fillId="0" borderId="0" xfId="0" applyNumberFormat="1" applyFill="1" applyBorder="1" applyAlignment="1">
      <alignment wrapText="1"/>
    </xf>
    <xf numFmtId="0" fontId="9" fillId="9" borderId="1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0" fillId="10" borderId="21" xfId="0" applyNumberFormat="1" applyFont="1" applyFill="1" applyBorder="1" applyAlignment="1">
      <alignment wrapText="1"/>
    </xf>
    <xf numFmtId="0" fontId="1" fillId="0" borderId="13" xfId="0" applyNumberFormat="1" applyFont="1" applyFill="1" applyBorder="1" applyAlignment="1">
      <alignment wrapText="1"/>
    </xf>
    <xf numFmtId="0" fontId="1" fillId="11" borderId="3" xfId="0" applyNumberFormat="1" applyFont="1" applyFill="1" applyBorder="1" applyAlignment="1"/>
    <xf numFmtId="0" fontId="9" fillId="11" borderId="3" xfId="0" applyNumberFormat="1" applyFont="1" applyFill="1" applyBorder="1" applyAlignment="1">
      <alignment horizontal="center"/>
    </xf>
    <xf numFmtId="0" fontId="1" fillId="0" borderId="3" xfId="0" applyNumberFormat="1" applyFont="1" applyFill="1" applyBorder="1" applyAlignment="1">
      <alignment wrapText="1"/>
    </xf>
    <xf numFmtId="0" fontId="1" fillId="0" borderId="0" xfId="0" applyNumberFormat="1" applyFont="1" applyFill="1" applyBorder="1" applyAlignment="1"/>
    <xf numFmtId="0" fontId="0" fillId="0" borderId="0" xfId="0" applyFill="1" applyBorder="1">
      <alignment vertical="center"/>
    </xf>
    <xf numFmtId="164" fontId="0" fillId="0" borderId="0" xfId="0" applyNumberFormat="1" applyFill="1" applyBorder="1">
      <alignment vertical="center"/>
    </xf>
    <xf numFmtId="1" fontId="0" fillId="0" borderId="0" xfId="0" applyNumberFormat="1" applyFill="1" applyBorder="1">
      <alignment vertical="center"/>
    </xf>
    <xf numFmtId="2" fontId="2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 textRotation="255" wrapText="1"/>
    </xf>
    <xf numFmtId="0" fontId="2" fillId="0" borderId="3" xfId="0" applyNumberFormat="1" applyFont="1" applyFill="1" applyBorder="1" applyAlignment="1">
      <alignment vertical="center" wrapText="1"/>
    </xf>
    <xf numFmtId="0" fontId="17" fillId="2" borderId="0" xfId="0" applyNumberFormat="1" applyFont="1" applyFill="1" applyBorder="1" applyAlignment="1">
      <alignment horizontal="center" vertical="center" wrapText="1"/>
    </xf>
    <xf numFmtId="0" fontId="2" fillId="5" borderId="3" xfId="0" applyNumberFormat="1" applyFont="1" applyFill="1" applyBorder="1" applyAlignment="1">
      <alignment vertical="center"/>
    </xf>
    <xf numFmtId="0" fontId="1" fillId="0" borderId="31" xfId="0" applyNumberFormat="1" applyFont="1" applyFill="1" applyBorder="1" applyAlignment="1">
      <alignment horizontal="center" vertical="center"/>
    </xf>
    <xf numFmtId="0" fontId="1" fillId="5" borderId="32" xfId="0" applyNumberFormat="1" applyFont="1" applyFill="1" applyBorder="1" applyAlignment="1"/>
    <xf numFmtId="0" fontId="1" fillId="0" borderId="33" xfId="0" applyNumberFormat="1" applyFont="1" applyFill="1" applyBorder="1" applyAlignment="1"/>
    <xf numFmtId="0" fontId="1" fillId="5" borderId="34" xfId="0" applyNumberFormat="1" applyFont="1" applyFill="1" applyBorder="1" applyAlignment="1"/>
    <xf numFmtId="0" fontId="1" fillId="5" borderId="35" xfId="0" applyNumberFormat="1" applyFont="1" applyFill="1" applyBorder="1" applyAlignment="1"/>
    <xf numFmtId="0" fontId="5" fillId="0" borderId="36" xfId="0" applyNumberFormat="1" applyFont="1" applyFill="1" applyBorder="1" applyAlignment="1"/>
    <xf numFmtId="0" fontId="1" fillId="0" borderId="21" xfId="0" applyNumberFormat="1" applyFont="1" applyFill="1" applyBorder="1" applyAlignment="1"/>
    <xf numFmtId="0" fontId="2" fillId="0" borderId="18" xfId="0" applyNumberFormat="1" applyFont="1" applyFill="1" applyBorder="1" applyAlignment="1">
      <alignment wrapText="1"/>
    </xf>
    <xf numFmtId="0" fontId="1" fillId="0" borderId="8" xfId="0" applyNumberFormat="1" applyFont="1" applyFill="1" applyBorder="1" applyAlignment="1"/>
    <xf numFmtId="0" fontId="1" fillId="5" borderId="37" xfId="0" applyNumberFormat="1" applyFont="1" applyFill="1" applyBorder="1" applyAlignment="1"/>
    <xf numFmtId="0" fontId="2" fillId="5" borderId="38" xfId="0" applyNumberFormat="1" applyFont="1" applyFill="1" applyBorder="1" applyAlignment="1">
      <alignment wrapText="1"/>
    </xf>
    <xf numFmtId="0" fontId="1" fillId="11" borderId="35" xfId="0" applyNumberFormat="1" applyFont="1" applyFill="1" applyBorder="1" applyAlignment="1"/>
    <xf numFmtId="0" fontId="1" fillId="0" borderId="39" xfId="0" applyNumberFormat="1" applyFont="1" applyFill="1" applyBorder="1" applyAlignment="1"/>
    <xf numFmtId="0" fontId="1" fillId="0" borderId="40" xfId="0" applyNumberFormat="1" applyFont="1" applyFill="1" applyBorder="1" applyAlignment="1"/>
    <xf numFmtId="0" fontId="6" fillId="0" borderId="33" xfId="0" applyNumberFormat="1" applyFont="1" applyFill="1" applyBorder="1" applyAlignment="1"/>
    <xf numFmtId="0" fontId="1" fillId="0" borderId="34" xfId="0" applyNumberFormat="1" applyFont="1" applyFill="1" applyBorder="1" applyAlignment="1"/>
    <xf numFmtId="0" fontId="0" fillId="5" borderId="41" xfId="0" applyNumberFormat="1" applyFont="1" applyFill="1" applyBorder="1" applyAlignment="1">
      <alignment wrapText="1"/>
    </xf>
    <xf numFmtId="0" fontId="1" fillId="0" borderId="5" xfId="0" applyNumberFormat="1" applyFont="1" applyFill="1" applyBorder="1" applyAlignment="1"/>
    <xf numFmtId="0" fontId="7" fillId="0" borderId="33" xfId="0" applyNumberFormat="1" applyFont="1" applyFill="1" applyBorder="1" applyAlignment="1">
      <alignment wrapText="1"/>
    </xf>
    <xf numFmtId="0" fontId="1" fillId="2" borderId="8" xfId="0" applyNumberFormat="1" applyFont="1" applyFill="1" applyBorder="1" applyAlignment="1"/>
    <xf numFmtId="0" fontId="8" fillId="0" borderId="33" xfId="0" applyNumberFormat="1" applyFont="1" applyFill="1" applyBorder="1" applyAlignment="1"/>
    <xf numFmtId="0" fontId="2" fillId="5" borderId="31" xfId="0" applyNumberFormat="1" applyFont="1" applyFill="1" applyBorder="1" applyAlignment="1">
      <alignment vertical="center"/>
    </xf>
    <xf numFmtId="0" fontId="0" fillId="5" borderId="32" xfId="0" applyNumberFormat="1" applyFont="1" applyFill="1" applyBorder="1" applyAlignment="1">
      <alignment wrapText="1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4" fillId="0" borderId="9" xfId="0" applyNumberFormat="1" applyFont="1" applyFill="1" applyBorder="1" applyAlignment="1">
      <alignment horizontal="left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4" fillId="0" borderId="33" xfId="0" applyFont="1" applyBorder="1" applyAlignment="1">
      <alignment horizontal="justify" vertical="center"/>
    </xf>
    <xf numFmtId="0" fontId="0" fillId="0" borderId="12" xfId="0" applyBorder="1">
      <alignment vertical="center"/>
    </xf>
    <xf numFmtId="0" fontId="0" fillId="0" borderId="13" xfId="0" applyBorder="1" applyAlignment="1">
      <alignment horizontal="justify" vertical="center"/>
    </xf>
    <xf numFmtId="0" fontId="0" fillId="0" borderId="13" xfId="0" applyFont="1" applyBorder="1" applyAlignment="1">
      <alignment horizontal="justify" vertical="center"/>
    </xf>
    <xf numFmtId="0" fontId="0" fillId="0" borderId="14" xfId="0" applyBorder="1">
      <alignment vertical="center"/>
    </xf>
    <xf numFmtId="0" fontId="0" fillId="0" borderId="35" xfId="0" applyBorder="1">
      <alignment vertical="center"/>
    </xf>
    <xf numFmtId="0" fontId="3" fillId="0" borderId="46" xfId="0" applyNumberFormat="1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" fillId="0" borderId="20" xfId="0" applyNumberFormat="1" applyFont="1" applyFill="1" applyBorder="1" applyAlignment="1">
      <alignment vertical="center" wrapText="1"/>
    </xf>
    <xf numFmtId="0" fontId="0" fillId="0" borderId="20" xfId="0" applyBorder="1">
      <alignment vertical="center"/>
    </xf>
    <xf numFmtId="0" fontId="14" fillId="0" borderId="20" xfId="0" applyFont="1" applyBorder="1" applyAlignment="1">
      <alignment vertical="center" wrapText="1"/>
    </xf>
    <xf numFmtId="0" fontId="3" fillId="0" borderId="4" xfId="0" applyNumberFormat="1" applyFont="1" applyFill="1" applyBorder="1" applyAlignment="1">
      <alignment horizontal="center" vertical="center"/>
    </xf>
    <xf numFmtId="0" fontId="1" fillId="0" borderId="30" xfId="0" applyNumberFormat="1" applyFont="1" applyFill="1" applyBorder="1" applyAlignment="1"/>
    <xf numFmtId="0" fontId="1" fillId="0" borderId="20" xfId="0" applyNumberFormat="1" applyFont="1" applyFill="1" applyBorder="1" applyAlignment="1"/>
    <xf numFmtId="0" fontId="1" fillId="0" borderId="49" xfId="0" applyNumberFormat="1" applyFont="1" applyFill="1" applyBorder="1" applyAlignment="1"/>
    <xf numFmtId="0" fontId="2" fillId="0" borderId="0" xfId="0" applyNumberFormat="1" applyFont="1" applyFill="1" applyBorder="1" applyAlignment="1">
      <alignment wrapText="1"/>
    </xf>
    <xf numFmtId="0" fontId="2" fillId="0" borderId="9" xfId="0" applyNumberFormat="1" applyFont="1" applyFill="1" applyBorder="1" applyAlignment="1">
      <alignment wrapText="1"/>
    </xf>
    <xf numFmtId="0" fontId="2" fillId="0" borderId="11" xfId="0" applyNumberFormat="1" applyFont="1" applyFill="1" applyBorder="1" applyAlignment="1">
      <alignment wrapText="1"/>
    </xf>
    <xf numFmtId="0" fontId="2" fillId="0" borderId="0" xfId="0" applyNumberFormat="1" applyFont="1" applyFill="1" applyBorder="1" applyAlignment="1">
      <alignment vertical="center" wrapText="1"/>
    </xf>
    <xf numFmtId="0" fontId="18" fillId="0" borderId="0" xfId="0" applyNumberFormat="1" applyFont="1" applyFill="1" applyBorder="1" applyAlignment="1">
      <alignment vertical="center" wrapText="1"/>
    </xf>
    <xf numFmtId="0" fontId="2" fillId="0" borderId="22" xfId="0" applyNumberFormat="1" applyFont="1" applyFill="1" applyBorder="1" applyAlignment="1">
      <alignment vertical="center" wrapText="1"/>
    </xf>
    <xf numFmtId="1" fontId="2" fillId="4" borderId="21" xfId="0" applyNumberFormat="1" applyFont="1" applyFill="1" applyBorder="1" applyAlignment="1">
      <alignment vertical="center"/>
    </xf>
    <xf numFmtId="164" fontId="2" fillId="4" borderId="25" xfId="0" applyNumberFormat="1" applyFont="1" applyFill="1" applyBorder="1" applyAlignment="1">
      <alignment vertical="center"/>
    </xf>
    <xf numFmtId="0" fontId="0" fillId="0" borderId="53" xfId="0" applyBorder="1" applyAlignment="1">
      <alignment vertical="center" wrapText="1"/>
    </xf>
    <xf numFmtId="0" fontId="1" fillId="10" borderId="8" xfId="0" applyNumberFormat="1" applyFont="1" applyFill="1" applyBorder="1" applyAlignment="1"/>
    <xf numFmtId="164" fontId="1" fillId="11" borderId="3" xfId="0" applyNumberFormat="1" applyFont="1" applyFill="1" applyBorder="1" applyAlignment="1"/>
    <xf numFmtId="0" fontId="0" fillId="13" borderId="29" xfId="0" applyFill="1" applyBorder="1" applyAlignment="1">
      <alignment vertical="center" wrapText="1"/>
    </xf>
    <xf numFmtId="0" fontId="0" fillId="13" borderId="3" xfId="0" applyFill="1" applyBorder="1">
      <alignment vertical="center"/>
    </xf>
    <xf numFmtId="0" fontId="0" fillId="13" borderId="54" xfId="0" applyFill="1" applyBorder="1">
      <alignment vertical="center"/>
    </xf>
    <xf numFmtId="0" fontId="0" fillId="11" borderId="55" xfId="0" applyFill="1" applyBorder="1" applyAlignment="1">
      <alignment horizontal="center" vertical="center" wrapText="1"/>
    </xf>
    <xf numFmtId="0" fontId="0" fillId="11" borderId="54" xfId="0" applyFill="1" applyBorder="1" applyAlignment="1">
      <alignment horizontal="center" vertical="center" wrapText="1"/>
    </xf>
    <xf numFmtId="0" fontId="1" fillId="9" borderId="9" xfId="0" applyNumberFormat="1" applyFont="1" applyFill="1" applyBorder="1" applyAlignment="1"/>
    <xf numFmtId="0" fontId="2" fillId="14" borderId="3" xfId="0" applyNumberFormat="1" applyFont="1" applyFill="1" applyBorder="1" applyAlignment="1">
      <alignment vertical="center"/>
    </xf>
    <xf numFmtId="0" fontId="1" fillId="11" borderId="12" xfId="0" applyNumberFormat="1" applyFont="1" applyFill="1" applyBorder="1" applyAlignment="1"/>
    <xf numFmtId="2" fontId="16" fillId="4" borderId="0" xfId="0" applyNumberFormat="1" applyFont="1" applyFill="1" applyAlignment="1"/>
    <xf numFmtId="0" fontId="0" fillId="0" borderId="26" xfId="0" applyBorder="1" applyAlignment="1">
      <alignment horizontal="center" vertical="center"/>
    </xf>
    <xf numFmtId="0" fontId="9" fillId="7" borderId="27" xfId="0" applyNumberFormat="1" applyFont="1" applyFill="1" applyBorder="1" applyAlignment="1">
      <alignment horizontal="center"/>
    </xf>
    <xf numFmtId="0" fontId="9" fillId="7" borderId="28" xfId="0" applyNumberFormat="1" applyFont="1" applyFill="1" applyBorder="1" applyAlignment="1">
      <alignment horizontal="center"/>
    </xf>
    <xf numFmtId="0" fontId="11" fillId="7" borderId="0" xfId="0" applyNumberFormat="1" applyFont="1" applyFill="1" applyBorder="1" applyAlignment="1">
      <alignment horizontal="center" vertical="center" textRotation="255" wrapText="1"/>
    </xf>
    <xf numFmtId="0" fontId="3" fillId="7" borderId="29" xfId="0" applyNumberFormat="1" applyFont="1" applyFill="1" applyBorder="1" applyAlignment="1">
      <alignment horizontal="center"/>
    </xf>
    <xf numFmtId="0" fontId="3" fillId="7" borderId="28" xfId="0" applyNumberFormat="1" applyFont="1" applyFill="1" applyBorder="1" applyAlignment="1">
      <alignment horizontal="center"/>
    </xf>
    <xf numFmtId="0" fontId="3" fillId="7" borderId="30" xfId="0" applyNumberFormat="1" applyFont="1" applyFill="1" applyBorder="1" applyAlignment="1">
      <alignment horizontal="center"/>
    </xf>
    <xf numFmtId="0" fontId="0" fillId="0" borderId="9" xfId="0" applyNumberFormat="1" applyFill="1" applyBorder="1" applyAlignment="1">
      <alignment horizontal="left" wrapText="1"/>
    </xf>
    <xf numFmtId="0" fontId="0" fillId="0" borderId="0" xfId="0" applyNumberFormat="1" applyFill="1" applyBorder="1" applyAlignment="1">
      <alignment horizontal="left" wrapText="1"/>
    </xf>
    <xf numFmtId="0" fontId="3" fillId="7" borderId="10" xfId="0" applyNumberFormat="1" applyFont="1" applyFill="1" applyBorder="1" applyAlignment="1">
      <alignment horizontal="center"/>
    </xf>
    <xf numFmtId="0" fontId="9" fillId="7" borderId="10" xfId="0" applyNumberFormat="1" applyFont="1" applyFill="1" applyBorder="1" applyAlignment="1">
      <alignment horizontal="center"/>
    </xf>
    <xf numFmtId="0" fontId="9" fillId="7" borderId="8" xfId="0" applyNumberFormat="1" applyFont="1" applyFill="1" applyBorder="1" applyAlignment="1">
      <alignment horizontal="center"/>
    </xf>
    <xf numFmtId="0" fontId="15" fillId="12" borderId="0" xfId="0" applyFont="1" applyFill="1" applyAlignment="1">
      <alignment horizontal="center" vertical="center"/>
    </xf>
    <xf numFmtId="0" fontId="20" fillId="0" borderId="39" xfId="0" applyNumberFormat="1" applyFont="1" applyFill="1" applyBorder="1" applyAlignment="1">
      <alignment horizontal="center"/>
    </xf>
    <xf numFmtId="0" fontId="20" fillId="0" borderId="50" xfId="0" applyNumberFormat="1" applyFont="1" applyFill="1" applyBorder="1" applyAlignment="1">
      <alignment horizontal="center"/>
    </xf>
    <xf numFmtId="0" fontId="15" fillId="7" borderId="46" xfId="0" applyNumberFormat="1" applyFont="1" applyFill="1" applyBorder="1" applyAlignment="1">
      <alignment horizontal="center" vertical="center" textRotation="255" wrapText="1"/>
    </xf>
    <xf numFmtId="0" fontId="15" fillId="7" borderId="47" xfId="0" applyNumberFormat="1" applyFont="1" applyFill="1" applyBorder="1" applyAlignment="1">
      <alignment horizontal="center" vertical="center" textRotation="255" wrapText="1"/>
    </xf>
    <xf numFmtId="0" fontId="15" fillId="7" borderId="48" xfId="0" applyNumberFormat="1" applyFont="1" applyFill="1" applyBorder="1" applyAlignment="1">
      <alignment horizontal="center" vertical="center" textRotation="255" wrapText="1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4" fillId="0" borderId="42" xfId="0" applyNumberFormat="1" applyFont="1" applyFill="1" applyBorder="1" applyAlignment="1">
      <alignment horizontal="center" vertical="center"/>
    </xf>
    <xf numFmtId="0" fontId="4" fillId="0" borderId="43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44" xfId="0" applyNumberFormat="1" applyFont="1" applyFill="1" applyBorder="1" applyAlignment="1">
      <alignment horizontal="center" vertical="center"/>
    </xf>
    <xf numFmtId="0" fontId="4" fillId="0" borderId="26" xfId="0" applyNumberFormat="1" applyFont="1" applyFill="1" applyBorder="1" applyAlignment="1">
      <alignment horizontal="center" vertical="center"/>
    </xf>
    <xf numFmtId="0" fontId="4" fillId="0" borderId="45" xfId="0" applyNumberFormat="1" applyFont="1" applyFill="1" applyBorder="1" applyAlignment="1">
      <alignment horizontal="center" vertical="center"/>
    </xf>
    <xf numFmtId="0" fontId="14" fillId="0" borderId="51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9" fillId="7" borderId="46" xfId="0" applyNumberFormat="1" applyFont="1" applyFill="1" applyBorder="1" applyAlignment="1">
      <alignment horizontal="center" vertical="center" textRotation="255" wrapText="1"/>
    </xf>
    <xf numFmtId="0" fontId="19" fillId="7" borderId="47" xfId="0" applyNumberFormat="1" applyFont="1" applyFill="1" applyBorder="1" applyAlignment="1">
      <alignment horizontal="center" vertical="center" textRotation="255" wrapText="1"/>
    </xf>
    <xf numFmtId="0" fontId="19" fillId="7" borderId="48" xfId="0" applyNumberFormat="1" applyFont="1" applyFill="1" applyBorder="1" applyAlignment="1">
      <alignment horizontal="center" vertical="center" textRotation="255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1143001</xdr:colOff>
      <xdr:row>1</xdr:row>
      <xdr:rowOff>67236</xdr:rowOff>
    </xdr:from>
    <xdr:to>
      <xdr:col>7</xdr:col>
      <xdr:colOff>1654447</xdr:colOff>
      <xdr:row>5</xdr:row>
      <xdr:rowOff>683560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025" t="18181" r="15988" b="13015"/>
        <a:stretch>
          <a:fillRect/>
        </a:stretch>
      </xdr:blipFill>
      <xdr:spPr bwMode="auto">
        <a:xfrm>
          <a:off x="7832913" y="739589"/>
          <a:ext cx="4567975" cy="2700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1299891</xdr:colOff>
      <xdr:row>7</xdr:row>
      <xdr:rowOff>63802</xdr:rowOff>
    </xdr:from>
    <xdr:to>
      <xdr:col>7</xdr:col>
      <xdr:colOff>1680891</xdr:colOff>
      <xdr:row>8</xdr:row>
      <xdr:rowOff>1322294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6790" t="21562" r="22037" b="21376"/>
        <a:stretch>
          <a:fillRect/>
        </a:stretch>
      </xdr:blipFill>
      <xdr:spPr bwMode="auto">
        <a:xfrm>
          <a:off x="7989803" y="4153949"/>
          <a:ext cx="4437529" cy="28049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257738</xdr:colOff>
      <xdr:row>10</xdr:row>
      <xdr:rowOff>22412</xdr:rowOff>
    </xdr:from>
    <xdr:to>
      <xdr:col>7</xdr:col>
      <xdr:colOff>823543</xdr:colOff>
      <xdr:row>15</xdr:row>
      <xdr:rowOff>145676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6357" t="49004" r="51174" b="31068"/>
        <a:stretch>
          <a:fillRect/>
        </a:stretch>
      </xdr:blipFill>
      <xdr:spPr bwMode="auto">
        <a:xfrm>
          <a:off x="11004179" y="7530353"/>
          <a:ext cx="565805" cy="2588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795618</xdr:colOff>
      <xdr:row>10</xdr:row>
      <xdr:rowOff>257736</xdr:rowOff>
    </xdr:from>
    <xdr:to>
      <xdr:col>7</xdr:col>
      <xdr:colOff>2188464</xdr:colOff>
      <xdr:row>14</xdr:row>
      <xdr:rowOff>67236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2839" t="32035" r="39877" b="22310"/>
        <a:stretch>
          <a:fillRect/>
        </a:stretch>
      </xdr:blipFill>
      <xdr:spPr bwMode="auto">
        <a:xfrm>
          <a:off x="11542059" y="7765677"/>
          <a:ext cx="1392846" cy="20842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89646</xdr:colOff>
      <xdr:row>17</xdr:row>
      <xdr:rowOff>80407</xdr:rowOff>
    </xdr:from>
    <xdr:to>
      <xdr:col>7</xdr:col>
      <xdr:colOff>795618</xdr:colOff>
      <xdr:row>23</xdr:row>
      <xdr:rowOff>168087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22654" t="21296" r="58223" b="19414"/>
        <a:stretch/>
      </xdr:blipFill>
      <xdr:spPr>
        <a:xfrm>
          <a:off x="10836087" y="10434642"/>
          <a:ext cx="705972" cy="1230680"/>
        </a:xfrm>
        <a:prstGeom prst="rect">
          <a:avLst/>
        </a:prstGeom>
      </xdr:spPr>
    </xdr:pic>
    <xdr:clientData/>
  </xdr:twoCellAnchor>
  <xdr:twoCellAnchor editAs="oneCell">
    <xdr:from>
      <xdr:col>7</xdr:col>
      <xdr:colOff>834003</xdr:colOff>
      <xdr:row>17</xdr:row>
      <xdr:rowOff>67234</xdr:rowOff>
    </xdr:from>
    <xdr:to>
      <xdr:col>7</xdr:col>
      <xdr:colOff>2218764</xdr:colOff>
      <xdr:row>24</xdr:row>
      <xdr:rowOff>89646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28597" t="20376" r="38326" b="22019"/>
        <a:stretch/>
      </xdr:blipFill>
      <xdr:spPr>
        <a:xfrm>
          <a:off x="11580444" y="10421469"/>
          <a:ext cx="1384761" cy="1355912"/>
        </a:xfrm>
        <a:prstGeom prst="rect">
          <a:avLst/>
        </a:prstGeom>
      </xdr:spPr>
    </xdr:pic>
    <xdr:clientData/>
  </xdr:twoCellAnchor>
  <xdr:twoCellAnchor editAs="oneCell">
    <xdr:from>
      <xdr:col>7</xdr:col>
      <xdr:colOff>78441</xdr:colOff>
      <xdr:row>24</xdr:row>
      <xdr:rowOff>67236</xdr:rowOff>
    </xdr:from>
    <xdr:to>
      <xdr:col>7</xdr:col>
      <xdr:colOff>2207559</xdr:colOff>
      <xdr:row>29</xdr:row>
      <xdr:rowOff>156884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17572" t="22215" r="34192" b="24622"/>
        <a:stretch/>
      </xdr:blipFill>
      <xdr:spPr>
        <a:xfrm>
          <a:off x="10824882" y="11754971"/>
          <a:ext cx="2129118" cy="1042148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43</xdr:row>
      <xdr:rowOff>145676</xdr:rowOff>
    </xdr:from>
    <xdr:to>
      <xdr:col>5</xdr:col>
      <xdr:colOff>673737</xdr:colOff>
      <xdr:row>55</xdr:row>
      <xdr:rowOff>11207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951" t="15626" r="20355" b="19724"/>
        <a:stretch>
          <a:fillRect/>
        </a:stretch>
      </xdr:blipFill>
      <xdr:spPr bwMode="auto">
        <a:xfrm>
          <a:off x="6745942" y="15957176"/>
          <a:ext cx="3609677" cy="21515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64"/>
  <sheetViews>
    <sheetView topLeftCell="B1" zoomScaleNormal="100" workbookViewId="0">
      <selection activeCell="E37" sqref="E37"/>
    </sheetView>
  </sheetViews>
  <sheetFormatPr baseColWidth="10" defaultColWidth="9.140625" defaultRowHeight="15" customHeight="1"/>
  <cols>
    <col min="1" max="1" width="9.140625" customWidth="1"/>
    <col min="2" max="2" width="62.85546875" customWidth="1"/>
    <col min="3" max="3" width="9.140625" customWidth="1"/>
    <col min="4" max="4" width="5.5703125" customWidth="1"/>
    <col min="5" max="5" width="44.85546875" customWidth="1"/>
    <col min="6" max="6" width="11.140625" customWidth="1"/>
  </cols>
  <sheetData>
    <row r="1" spans="1:7" ht="46.5" customHeight="1" thickBot="1">
      <c r="B1" s="37" t="s">
        <v>19</v>
      </c>
      <c r="C1" s="152" t="s">
        <v>45</v>
      </c>
      <c r="D1" s="152"/>
      <c r="E1" s="39"/>
      <c r="F1" s="38">
        <f>F26</f>
        <v>22745</v>
      </c>
      <c r="G1" s="17"/>
    </row>
    <row r="2" spans="1:7" ht="35.25" customHeight="1">
      <c r="A2" s="17"/>
      <c r="B2" s="153" t="s">
        <v>5</v>
      </c>
      <c r="C2" s="154"/>
      <c r="D2" s="154"/>
      <c r="E2" s="154"/>
      <c r="F2" s="154"/>
      <c r="G2" s="21"/>
    </row>
    <row r="3" spans="1:7" ht="54" customHeight="1">
      <c r="A3" s="155" t="s">
        <v>25</v>
      </c>
      <c r="B3" s="32" t="s">
        <v>1</v>
      </c>
      <c r="C3" s="33"/>
      <c r="D3" s="59"/>
      <c r="E3" s="32" t="s">
        <v>23</v>
      </c>
      <c r="F3" s="4"/>
      <c r="G3" s="22"/>
    </row>
    <row r="4" spans="1:7" ht="15" customHeight="1">
      <c r="A4" s="155"/>
      <c r="B4" s="19" t="s">
        <v>54</v>
      </c>
      <c r="C4" s="18"/>
      <c r="D4" s="56"/>
      <c r="E4" s="23" t="s">
        <v>15</v>
      </c>
      <c r="F4" s="4"/>
      <c r="G4" s="22"/>
    </row>
    <row r="5" spans="1:7" ht="15" customHeight="1">
      <c r="A5" s="155"/>
      <c r="B5" s="19" t="s">
        <v>53</v>
      </c>
      <c r="C5" s="46">
        <v>10000</v>
      </c>
      <c r="D5" s="56"/>
      <c r="E5" s="19" t="s">
        <v>56</v>
      </c>
      <c r="F5" s="48">
        <v>100</v>
      </c>
      <c r="G5" t="s">
        <v>36</v>
      </c>
    </row>
    <row r="6" spans="1:7" ht="15" customHeight="1">
      <c r="A6" s="155"/>
      <c r="B6" s="19" t="s">
        <v>52</v>
      </c>
      <c r="C6" s="46">
        <v>9000</v>
      </c>
      <c r="D6" s="56" t="s">
        <v>36</v>
      </c>
      <c r="E6" s="19" t="s">
        <v>11</v>
      </c>
      <c r="F6" s="48">
        <v>0</v>
      </c>
      <c r="G6" s="24" t="s">
        <v>36</v>
      </c>
    </row>
    <row r="7" spans="1:7" ht="15" customHeight="1">
      <c r="A7" s="155"/>
      <c r="B7" s="19" t="s">
        <v>32</v>
      </c>
      <c r="C7" s="46">
        <v>1000</v>
      </c>
      <c r="D7" s="8"/>
      <c r="E7" s="25" t="s">
        <v>3</v>
      </c>
      <c r="F7" s="49">
        <v>750</v>
      </c>
      <c r="G7" s="26" t="s">
        <v>36</v>
      </c>
    </row>
    <row r="8" spans="1:7" ht="15" customHeight="1">
      <c r="A8" s="155"/>
      <c r="B8" s="19"/>
      <c r="C8" s="46"/>
      <c r="D8" s="1"/>
      <c r="E8" s="27" t="s">
        <v>37</v>
      </c>
      <c r="F8" s="50"/>
      <c r="G8" s="28"/>
    </row>
    <row r="9" spans="1:7" ht="15" customHeight="1">
      <c r="A9" s="155"/>
      <c r="B9" s="19" t="s">
        <v>33</v>
      </c>
      <c r="C9" s="46"/>
      <c r="D9" s="56"/>
      <c r="E9" s="19"/>
      <c r="F9" s="48"/>
      <c r="G9" s="22"/>
    </row>
    <row r="10" spans="1:7" ht="15" customHeight="1">
      <c r="A10" s="155"/>
      <c r="B10" s="19" t="s">
        <v>34</v>
      </c>
      <c r="C10" s="46">
        <f>25*25</f>
        <v>625</v>
      </c>
      <c r="D10" s="56"/>
      <c r="E10" s="19" t="s">
        <v>38</v>
      </c>
      <c r="F10" s="61">
        <f>SUM(F5:F9)</f>
        <v>850</v>
      </c>
      <c r="G10" s="22" t="s">
        <v>36</v>
      </c>
    </row>
    <row r="11" spans="1:7" ht="15" customHeight="1">
      <c r="A11" s="155"/>
      <c r="B11" s="19" t="s">
        <v>35</v>
      </c>
      <c r="C11" s="46">
        <v>360</v>
      </c>
      <c r="D11" s="56"/>
      <c r="E11" s="29" t="s">
        <v>2</v>
      </c>
      <c r="F11" s="4"/>
      <c r="G11" s="22"/>
    </row>
    <row r="12" spans="1:7" ht="15" customHeight="1">
      <c r="A12" s="155"/>
      <c r="B12" s="19"/>
      <c r="C12" s="46"/>
      <c r="D12" s="56"/>
      <c r="E12" s="19" t="s">
        <v>10</v>
      </c>
      <c r="F12" s="48">
        <v>700</v>
      </c>
      <c r="G12" s="24" t="s">
        <v>36</v>
      </c>
    </row>
    <row r="13" spans="1:7" ht="15" customHeight="1">
      <c r="A13" s="155"/>
      <c r="B13" s="19"/>
      <c r="C13" s="46"/>
      <c r="D13" s="56"/>
      <c r="E13" s="62" t="s">
        <v>39</v>
      </c>
      <c r="F13" s="51">
        <v>200</v>
      </c>
      <c r="G13" s="22"/>
    </row>
    <row r="14" spans="1:7" ht="15" customHeight="1">
      <c r="A14" s="155"/>
      <c r="B14" s="19"/>
      <c r="C14" s="46"/>
      <c r="D14" s="56"/>
      <c r="E14" s="19" t="s">
        <v>40</v>
      </c>
      <c r="F14" s="61">
        <f>SUM(F12:F13)</f>
        <v>900</v>
      </c>
      <c r="G14" s="22" t="s">
        <v>36</v>
      </c>
    </row>
    <row r="15" spans="1:7" ht="15" customHeight="1">
      <c r="A15" s="155"/>
      <c r="B15" s="19"/>
      <c r="C15" s="46"/>
      <c r="D15" s="56"/>
      <c r="E15" s="30" t="s">
        <v>8</v>
      </c>
      <c r="F15" s="4"/>
      <c r="G15" s="22"/>
    </row>
    <row r="16" spans="1:7" ht="15" customHeight="1">
      <c r="A16" s="155"/>
      <c r="B16" s="19"/>
      <c r="C16" s="46"/>
      <c r="D16" s="56"/>
      <c r="E16" s="19"/>
      <c r="F16" s="48"/>
      <c r="G16" s="22"/>
    </row>
    <row r="17" spans="1:7" ht="15" customHeight="1">
      <c r="A17" s="155"/>
      <c r="B17" s="19"/>
      <c r="C17" s="46"/>
      <c r="D17" s="56"/>
      <c r="E17" s="19" t="s">
        <v>26</v>
      </c>
      <c r="F17" s="48">
        <v>7</v>
      </c>
      <c r="G17" s="24" t="s">
        <v>36</v>
      </c>
    </row>
    <row r="18" spans="1:7" ht="15" customHeight="1">
      <c r="A18" s="155"/>
      <c r="B18" s="19"/>
      <c r="C18" s="46"/>
      <c r="D18" s="56"/>
      <c r="E18" s="19" t="s">
        <v>27</v>
      </c>
      <c r="F18" s="48">
        <v>3</v>
      </c>
      <c r="G18" s="24" t="s">
        <v>36</v>
      </c>
    </row>
    <row r="19" spans="1:7" ht="15" customHeight="1">
      <c r="A19" s="155"/>
      <c r="B19" s="19"/>
      <c r="C19" s="46"/>
      <c r="D19" s="56"/>
      <c r="E19" s="19"/>
      <c r="F19" s="4"/>
      <c r="G19" s="22"/>
    </row>
    <row r="20" spans="1:7" ht="15" customHeight="1">
      <c r="A20" s="155"/>
      <c r="B20" s="19"/>
      <c r="C20" s="46"/>
      <c r="D20" s="56"/>
      <c r="E20" s="19" t="s">
        <v>41</v>
      </c>
      <c r="F20" s="61">
        <f>SUM(F16:F19)</f>
        <v>10</v>
      </c>
      <c r="G20" s="22" t="s">
        <v>36</v>
      </c>
    </row>
    <row r="21" spans="1:7" ht="15" customHeight="1">
      <c r="A21" s="155"/>
      <c r="B21" s="19"/>
      <c r="C21" s="46"/>
      <c r="D21" s="56"/>
      <c r="E21" s="31" t="s">
        <v>7</v>
      </c>
      <c r="F21" s="4"/>
      <c r="G21" s="22"/>
    </row>
    <row r="22" spans="1:7" ht="15" customHeight="1">
      <c r="A22" s="155"/>
      <c r="B22" s="19"/>
      <c r="C22" s="47"/>
      <c r="D22" s="60"/>
      <c r="E22" s="19" t="s">
        <v>28</v>
      </c>
      <c r="F22" s="52"/>
      <c r="G22" s="22" t="s">
        <v>36</v>
      </c>
    </row>
    <row r="23" spans="1:7" ht="15" customHeight="1">
      <c r="A23" s="155"/>
      <c r="B23" s="19"/>
      <c r="C23" s="46"/>
      <c r="D23" s="56"/>
      <c r="E23" s="19" t="s">
        <v>28</v>
      </c>
      <c r="F23" s="53"/>
      <c r="G23" s="22"/>
    </row>
    <row r="24" spans="1:7" ht="15" customHeight="1">
      <c r="A24" s="155"/>
      <c r="B24" s="19"/>
      <c r="C24" s="46"/>
      <c r="D24" s="56"/>
      <c r="E24" s="19" t="s">
        <v>42</v>
      </c>
      <c r="F24" s="63">
        <f>SUM(F22:F23)</f>
        <v>0</v>
      </c>
    </row>
    <row r="25" spans="1:7" ht="15" customHeight="1" thickBot="1">
      <c r="A25" s="155"/>
      <c r="B25" s="20" t="s">
        <v>29</v>
      </c>
      <c r="C25" s="35">
        <f>SUM(C4:C23)</f>
        <v>20985</v>
      </c>
      <c r="D25" s="8"/>
      <c r="E25" s="20"/>
      <c r="F25" s="34">
        <f>F24+F20+F14+F10</f>
        <v>1760</v>
      </c>
      <c r="G25" s="22" t="s">
        <v>36</v>
      </c>
    </row>
    <row r="26" spans="1:7" ht="15" customHeight="1">
      <c r="A26" s="155"/>
      <c r="B26" s="156" t="s">
        <v>24</v>
      </c>
      <c r="C26" s="157"/>
      <c r="D26" s="157"/>
      <c r="E26" s="158"/>
      <c r="F26" s="36">
        <f>F25+C25</f>
        <v>22745</v>
      </c>
      <c r="G26" s="6" t="s">
        <v>36</v>
      </c>
    </row>
    <row r="27" spans="1:7" ht="15" customHeight="1">
      <c r="A27" s="3"/>
      <c r="B27" s="4"/>
      <c r="C27" s="4"/>
      <c r="D27" s="4"/>
      <c r="E27" s="4"/>
      <c r="F27" s="4"/>
      <c r="G27" s="10"/>
    </row>
    <row r="28" spans="1:7" ht="15" customHeight="1">
      <c r="B28" s="11"/>
      <c r="C28" s="11"/>
      <c r="D28" s="11"/>
      <c r="E28" s="11"/>
      <c r="F28" s="11"/>
      <c r="G28" s="11"/>
    </row>
    <row r="29" spans="1:7" ht="30.75" customHeight="1">
      <c r="B29" s="67" t="s">
        <v>46</v>
      </c>
      <c r="C29" s="43">
        <f>F25/F1</f>
        <v>7.7379643877775336E-2</v>
      </c>
      <c r="D29" s="43"/>
    </row>
    <row r="30" spans="1:7" ht="15" customHeight="1">
      <c r="C30" s="44"/>
      <c r="D30" s="44"/>
    </row>
    <row r="32" spans="1:7" ht="26.25" customHeight="1" thickBot="1">
      <c r="B32" s="68" t="s">
        <v>44</v>
      </c>
      <c r="C32" s="17"/>
      <c r="D32" s="17"/>
    </row>
    <row r="33" spans="1:5" ht="27.75" customHeight="1" thickBot="1">
      <c r="A33" s="3"/>
      <c r="B33" s="40" t="s">
        <v>51</v>
      </c>
      <c r="C33" s="64">
        <v>253</v>
      </c>
      <c r="D33" s="57" t="s">
        <v>20</v>
      </c>
    </row>
    <row r="34" spans="1:5" ht="15" customHeight="1" thickBot="1">
      <c r="A34" s="3"/>
      <c r="B34" s="41" t="s">
        <v>21</v>
      </c>
      <c r="C34" s="54">
        <f>C33*C6/10000</f>
        <v>227.7</v>
      </c>
      <c r="D34" s="159" t="s">
        <v>31</v>
      </c>
      <c r="E34" s="160"/>
    </row>
    <row r="35" spans="1:5" ht="15" customHeight="1" thickBot="1">
      <c r="A35" s="3"/>
      <c r="B35" s="41" t="s">
        <v>43</v>
      </c>
      <c r="C35" s="65">
        <v>140</v>
      </c>
      <c r="D35" s="45" t="s">
        <v>30</v>
      </c>
    </row>
    <row r="36" spans="1:5" ht="15" customHeight="1">
      <c r="A36" s="3"/>
      <c r="B36" s="41" t="s">
        <v>12</v>
      </c>
      <c r="C36" s="54">
        <f>C6-C39</f>
        <v>8015</v>
      </c>
      <c r="D36" s="57"/>
      <c r="E36" s="17"/>
    </row>
    <row r="37" spans="1:5" ht="15" customHeight="1">
      <c r="A37" s="3"/>
      <c r="B37" s="41" t="s">
        <v>55</v>
      </c>
      <c r="C37" s="70">
        <f>C36/C6</f>
        <v>0.89055555555555554</v>
      </c>
      <c r="D37" s="57"/>
      <c r="E37" s="17"/>
    </row>
    <row r="38" spans="1:5" ht="15" customHeight="1">
      <c r="A38" s="3"/>
      <c r="B38" s="41" t="s">
        <v>17</v>
      </c>
      <c r="C38" s="54">
        <f>C34*C35</f>
        <v>31878</v>
      </c>
      <c r="D38" s="57"/>
      <c r="E38" s="57"/>
    </row>
    <row r="39" spans="1:5" ht="15" customHeight="1">
      <c r="A39" s="3"/>
      <c r="B39" s="41" t="s">
        <v>18</v>
      </c>
      <c r="C39" s="54">
        <f>C11+C10</f>
        <v>985</v>
      </c>
      <c r="D39" s="57"/>
      <c r="E39" s="17"/>
    </row>
    <row r="40" spans="1:5" ht="15" customHeight="1">
      <c r="A40" s="3"/>
      <c r="B40" s="41" t="s">
        <v>14</v>
      </c>
      <c r="C40" s="55">
        <f>C38/C36</f>
        <v>3.977292576419214</v>
      </c>
      <c r="D40" s="58"/>
      <c r="E40" s="17"/>
    </row>
    <row r="41" spans="1:5" ht="15" customHeight="1">
      <c r="A41" s="3"/>
      <c r="B41" s="42" t="s">
        <v>13</v>
      </c>
      <c r="C41" s="66">
        <f>C38/C6</f>
        <v>3.5419999999999998</v>
      </c>
      <c r="D41" s="57"/>
      <c r="E41" s="71" t="s">
        <v>61</v>
      </c>
    </row>
    <row r="42" spans="1:5" ht="15" customHeight="1">
      <c r="B42" s="11"/>
      <c r="C42" s="11"/>
      <c r="D42" s="17"/>
    </row>
    <row r="43" spans="1:5" ht="15" customHeight="1">
      <c r="B43" s="68" t="s">
        <v>47</v>
      </c>
      <c r="C43" s="2"/>
      <c r="D43" s="17"/>
    </row>
    <row r="44" spans="1:5" ht="15" customHeight="1">
      <c r="A44" s="3"/>
      <c r="D44" s="57"/>
      <c r="E44" s="13"/>
    </row>
    <row r="45" spans="1:5" ht="15" customHeight="1">
      <c r="A45" s="3"/>
      <c r="B45" s="12" t="s">
        <v>6</v>
      </c>
      <c r="C45" s="9">
        <v>1200</v>
      </c>
      <c r="D45" s="57"/>
      <c r="E45" s="13"/>
    </row>
    <row r="46" spans="1:5" ht="15" customHeight="1">
      <c r="A46" s="3"/>
      <c r="B46" s="12" t="s">
        <v>22</v>
      </c>
      <c r="C46" s="9">
        <v>5000</v>
      </c>
      <c r="D46" s="57"/>
      <c r="E46" s="12"/>
    </row>
    <row r="47" spans="1:5" ht="15" customHeight="1">
      <c r="A47" s="3"/>
      <c r="B47" s="12" t="s">
        <v>0</v>
      </c>
      <c r="C47" s="9">
        <v>150</v>
      </c>
      <c r="D47" s="57"/>
      <c r="E47" s="13"/>
    </row>
    <row r="48" spans="1:5" ht="15" customHeight="1">
      <c r="A48" s="3"/>
      <c r="B48" s="12" t="s">
        <v>16</v>
      </c>
      <c r="C48" s="9">
        <f>SUM(C45:C47)</f>
        <v>6350</v>
      </c>
      <c r="D48" s="57"/>
      <c r="E48" s="12"/>
    </row>
    <row r="49" spans="1:5" ht="15" customHeight="1">
      <c r="A49" s="3"/>
      <c r="B49" s="12" t="s">
        <v>48</v>
      </c>
      <c r="C49" s="9"/>
      <c r="D49" s="57"/>
      <c r="E49" s="12"/>
    </row>
    <row r="50" spans="1:5" ht="15" customHeight="1">
      <c r="A50" s="3"/>
      <c r="B50" s="12" t="s">
        <v>12</v>
      </c>
      <c r="C50" s="9">
        <f>C5-C49</f>
        <v>10000</v>
      </c>
      <c r="D50" s="57"/>
      <c r="E50" s="13"/>
    </row>
    <row r="51" spans="1:5" ht="15" customHeight="1">
      <c r="A51" s="3"/>
      <c r="B51" s="12" t="s">
        <v>55</v>
      </c>
      <c r="C51" s="9"/>
      <c r="D51" s="57"/>
      <c r="E51" s="13"/>
    </row>
    <row r="52" spans="1:5" ht="15" customHeight="1">
      <c r="A52" s="3"/>
      <c r="B52" s="12" t="s">
        <v>14</v>
      </c>
      <c r="C52" s="14">
        <f>C48/C50</f>
        <v>0.63500000000000001</v>
      </c>
      <c r="D52" s="58"/>
      <c r="E52" s="13"/>
    </row>
    <row r="53" spans="1:5" ht="15" customHeight="1">
      <c r="A53" s="3"/>
      <c r="B53" s="7" t="s">
        <v>9</v>
      </c>
      <c r="C53" s="69">
        <f>C48/C5</f>
        <v>0.63500000000000001</v>
      </c>
      <c r="D53" s="57"/>
      <c r="E53" s="13"/>
    </row>
    <row r="54" spans="1:5" ht="15" customHeight="1">
      <c r="B54" s="11"/>
      <c r="C54" s="11"/>
      <c r="D54" s="17"/>
    </row>
    <row r="55" spans="1:5" ht="15" customHeight="1">
      <c r="B55" s="68" t="s">
        <v>49</v>
      </c>
      <c r="C55" s="2"/>
      <c r="D55" s="17"/>
    </row>
    <row r="56" spans="1:5" ht="15" customHeight="1">
      <c r="B56" s="7" t="s">
        <v>9</v>
      </c>
      <c r="C56" s="5"/>
      <c r="D56" s="57"/>
      <c r="E56" s="13"/>
    </row>
    <row r="57" spans="1:5" ht="15" customHeight="1">
      <c r="B57" s="12"/>
      <c r="C57" s="9"/>
      <c r="D57" s="57"/>
      <c r="E57" s="13"/>
    </row>
    <row r="58" spans="1:5" ht="15" customHeight="1">
      <c r="B58" s="12"/>
      <c r="C58" s="9"/>
      <c r="D58" s="57"/>
      <c r="E58" s="12"/>
    </row>
    <row r="59" spans="1:5" ht="15" customHeight="1">
      <c r="B59" s="12"/>
      <c r="C59" s="9"/>
      <c r="D59" s="57"/>
      <c r="E59" s="13"/>
    </row>
    <row r="60" spans="1:5" ht="15" customHeight="1">
      <c r="B60" s="12" t="s">
        <v>50</v>
      </c>
      <c r="C60" s="9"/>
      <c r="D60" s="57"/>
      <c r="E60" s="12"/>
    </row>
    <row r="61" spans="1:5" ht="15" customHeight="1">
      <c r="B61" s="12" t="s">
        <v>48</v>
      </c>
      <c r="C61" s="9"/>
      <c r="D61" s="57"/>
      <c r="E61" s="12"/>
    </row>
    <row r="62" spans="1:5" ht="15" customHeight="1">
      <c r="B62" s="12" t="s">
        <v>12</v>
      </c>
      <c r="C62" s="9"/>
      <c r="D62" s="57"/>
      <c r="E62" s="13"/>
    </row>
    <row r="63" spans="1:5" ht="15" customHeight="1">
      <c r="B63" s="12" t="s">
        <v>14</v>
      </c>
      <c r="C63" s="14"/>
      <c r="D63" s="58"/>
      <c r="E63" s="13"/>
    </row>
    <row r="64" spans="1:5" ht="15" customHeight="1">
      <c r="B64" s="16"/>
      <c r="C64" s="15"/>
      <c r="D64" s="57"/>
      <c r="E64" s="13"/>
    </row>
  </sheetData>
  <mergeCells count="5">
    <mergeCell ref="C1:D1"/>
    <mergeCell ref="B2:F2"/>
    <mergeCell ref="A3:A26"/>
    <mergeCell ref="B26:E26"/>
    <mergeCell ref="D34:E34"/>
  </mergeCells>
  <pageMargins left="0.75" right="0.75" top="1" bottom="1" header="0.5" footer="0.5"/>
  <pageSetup paperSize="186" scale="75" orientation="landscape" horizontalDpi="300" verticalDpi="300" r:id="rId1"/>
  <headerFooter alignWithMargins="0"/>
  <rowBreaks count="1" manualBreakCount="1">
    <brk id="2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H66"/>
  <sheetViews>
    <sheetView tabSelected="1" topLeftCell="A10" zoomScale="85" zoomScaleNormal="85" zoomScaleSheetLayoutView="80" workbookViewId="0">
      <selection activeCell="F22" sqref="F22"/>
    </sheetView>
  </sheetViews>
  <sheetFormatPr baseColWidth="10" defaultColWidth="9.140625" defaultRowHeight="15" customHeight="1"/>
  <cols>
    <col min="1" max="1" width="8.140625" customWidth="1"/>
    <col min="2" max="2" width="61.5703125" customWidth="1"/>
    <col min="3" max="3" width="17.5703125" customWidth="1"/>
    <col min="4" max="4" width="13.140625" customWidth="1"/>
    <col min="5" max="5" width="44.85546875" customWidth="1"/>
    <col min="6" max="6" width="11.140625" customWidth="1"/>
    <col min="7" max="7" width="4.85546875" customWidth="1"/>
    <col min="8" max="8" width="35.28515625" customWidth="1"/>
  </cols>
  <sheetData>
    <row r="1" spans="1:8" ht="52.5" customHeight="1" thickBot="1">
      <c r="B1" s="164" t="s">
        <v>93</v>
      </c>
      <c r="C1" s="164"/>
      <c r="D1" s="164"/>
      <c r="E1" s="164"/>
      <c r="F1" s="164"/>
      <c r="G1" s="164"/>
      <c r="H1" s="164"/>
    </row>
    <row r="2" spans="1:8" ht="68.25" customHeight="1">
      <c r="B2" s="116" t="s">
        <v>65</v>
      </c>
      <c r="C2" s="143">
        <v>76345.89</v>
      </c>
      <c r="D2" s="140" t="s">
        <v>36</v>
      </c>
      <c r="E2" s="170"/>
      <c r="F2" s="171"/>
      <c r="G2" s="171"/>
      <c r="H2" s="172"/>
    </row>
    <row r="3" spans="1:8" ht="15" customHeight="1">
      <c r="B3" s="73" t="s">
        <v>63</v>
      </c>
      <c r="C3" s="74"/>
      <c r="D3" s="117"/>
      <c r="E3" s="173"/>
      <c r="F3" s="174"/>
      <c r="G3" s="174"/>
      <c r="H3" s="175"/>
    </row>
    <row r="4" spans="1:8" ht="32.25" customHeight="1">
      <c r="B4" s="118" t="s">
        <v>84</v>
      </c>
      <c r="C4" s="144">
        <v>15391.76</v>
      </c>
      <c r="D4" s="117" t="s">
        <v>30</v>
      </c>
      <c r="E4" s="173"/>
      <c r="F4" s="174"/>
      <c r="G4" s="174"/>
      <c r="H4" s="175"/>
    </row>
    <row r="5" spans="1:8" ht="48.75" customHeight="1">
      <c r="B5" s="119" t="s">
        <v>66</v>
      </c>
      <c r="C5" s="144">
        <v>0</v>
      </c>
      <c r="D5" s="117" t="s">
        <v>30</v>
      </c>
      <c r="E5" s="173"/>
      <c r="F5" s="174"/>
      <c r="G5" s="174"/>
      <c r="H5" s="175"/>
    </row>
    <row r="6" spans="1:8" ht="58.5" customHeight="1" thickBot="1">
      <c r="B6" s="120" t="s">
        <v>67</v>
      </c>
      <c r="C6" s="145">
        <v>0</v>
      </c>
      <c r="D6" s="121" t="s">
        <v>30</v>
      </c>
      <c r="E6" s="176"/>
      <c r="F6" s="152"/>
      <c r="G6" s="152"/>
      <c r="H6" s="177"/>
    </row>
    <row r="7" spans="1:8" ht="46.5" customHeight="1" thickBot="1">
      <c r="B7" s="122" t="s">
        <v>68</v>
      </c>
      <c r="E7" s="114"/>
      <c r="F7" s="115">
        <f>F36</f>
        <v>60954.13</v>
      </c>
      <c r="G7" s="3"/>
      <c r="H7" s="112"/>
    </row>
    <row r="8" spans="1:8" ht="121.5" customHeight="1">
      <c r="B8" s="190" t="s">
        <v>64</v>
      </c>
      <c r="C8" s="146">
        <f>C2-C4-C5-C6</f>
        <v>60954.13</v>
      </c>
      <c r="D8" s="123" t="s">
        <v>30</v>
      </c>
      <c r="E8" s="184" t="s">
        <v>83</v>
      </c>
      <c r="F8" s="185"/>
      <c r="G8" s="185"/>
      <c r="H8" s="186"/>
    </row>
    <row r="9" spans="1:8" ht="111.75" customHeight="1" thickBot="1">
      <c r="B9" s="191"/>
      <c r="C9" s="147">
        <f>C8/10000</f>
        <v>6.0954129999999997</v>
      </c>
      <c r="D9" s="124" t="s">
        <v>86</v>
      </c>
      <c r="E9" s="187"/>
      <c r="F9" s="188"/>
      <c r="G9" s="188"/>
      <c r="H9" s="189"/>
    </row>
    <row r="10" spans="1:8" ht="35.25" customHeight="1" thickBot="1">
      <c r="A10" s="75"/>
      <c r="B10" s="162" t="s">
        <v>77</v>
      </c>
      <c r="C10" s="163"/>
      <c r="D10" s="163"/>
      <c r="E10" s="163"/>
      <c r="F10" s="163"/>
      <c r="G10" s="28"/>
      <c r="H10" s="112"/>
    </row>
    <row r="11" spans="1:8" ht="95.25" customHeight="1">
      <c r="A11" s="192" t="s">
        <v>25</v>
      </c>
      <c r="B11" s="127" t="s">
        <v>70</v>
      </c>
      <c r="C11" s="78">
        <f>C8-F11</f>
        <v>30652.289999999997</v>
      </c>
      <c r="D11" s="72"/>
      <c r="E11" s="76" t="s">
        <v>72</v>
      </c>
      <c r="F11" s="78">
        <f>F19+F24+F34+F29</f>
        <v>30301.84</v>
      </c>
      <c r="G11" s="57"/>
      <c r="H11" s="178"/>
    </row>
    <row r="12" spans="1:8" ht="54" customHeight="1" thickBot="1">
      <c r="A12" s="193"/>
      <c r="B12" s="128" t="s">
        <v>1</v>
      </c>
      <c r="C12" s="89"/>
      <c r="D12" s="59"/>
      <c r="E12" s="32" t="s">
        <v>23</v>
      </c>
      <c r="F12" s="4"/>
      <c r="G12" s="133"/>
      <c r="H12" s="179"/>
    </row>
    <row r="13" spans="1:8" ht="15" customHeight="1" thickBot="1">
      <c r="A13" s="193"/>
      <c r="B13" s="129" t="s">
        <v>54</v>
      </c>
      <c r="C13" s="92">
        <v>0</v>
      </c>
      <c r="D13" s="56"/>
      <c r="E13" s="94" t="s">
        <v>15</v>
      </c>
      <c r="F13" s="95"/>
      <c r="G13" s="133"/>
      <c r="H13" s="179"/>
    </row>
    <row r="14" spans="1:8" ht="15" customHeight="1">
      <c r="A14" s="193"/>
      <c r="B14" s="130" t="s">
        <v>53</v>
      </c>
      <c r="C14" s="46">
        <v>0</v>
      </c>
      <c r="D14" s="56"/>
      <c r="E14" s="91" t="s">
        <v>4</v>
      </c>
      <c r="F14" s="92"/>
      <c r="G14" t="s">
        <v>36</v>
      </c>
      <c r="H14" s="179"/>
    </row>
    <row r="15" spans="1:8" ht="15" customHeight="1">
      <c r="A15" s="193"/>
      <c r="D15" s="56" t="s">
        <v>36</v>
      </c>
      <c r="E15" s="19" t="s">
        <v>62</v>
      </c>
      <c r="F15" s="46">
        <v>677.19</v>
      </c>
      <c r="G15" s="80" t="s">
        <v>36</v>
      </c>
      <c r="H15" s="179"/>
    </row>
    <row r="16" spans="1:8" ht="15" customHeight="1" thickBot="1">
      <c r="A16" s="193"/>
      <c r="B16" s="130" t="s">
        <v>32</v>
      </c>
      <c r="C16" s="46">
        <v>0</v>
      </c>
      <c r="D16" s="56" t="s">
        <v>36</v>
      </c>
      <c r="E16" s="25" t="s">
        <v>3</v>
      </c>
      <c r="F16" s="98">
        <v>15960.65</v>
      </c>
      <c r="G16" s="80" t="s">
        <v>36</v>
      </c>
      <c r="H16" s="180"/>
    </row>
    <row r="17" spans="1:8" ht="15" customHeight="1" thickBot="1">
      <c r="A17" s="193"/>
      <c r="B17" s="130" t="s">
        <v>58</v>
      </c>
      <c r="C17" s="46"/>
      <c r="D17" s="56" t="s">
        <v>36</v>
      </c>
      <c r="E17" s="27" t="s">
        <v>37</v>
      </c>
      <c r="F17" s="99"/>
      <c r="G17" s="28"/>
      <c r="H17" s="112"/>
    </row>
    <row r="18" spans="1:8" ht="15" customHeight="1" thickBot="1">
      <c r="A18" s="193"/>
      <c r="B18" s="131" t="s">
        <v>33</v>
      </c>
      <c r="C18" s="93"/>
      <c r="D18" s="56" t="s">
        <v>36</v>
      </c>
      <c r="E18" s="19" t="s">
        <v>57</v>
      </c>
      <c r="F18" s="46"/>
      <c r="G18" s="96"/>
      <c r="H18" s="181"/>
    </row>
    <row r="19" spans="1:8" ht="15" customHeight="1" thickBot="1">
      <c r="A19" s="193"/>
      <c r="C19" s="90"/>
      <c r="D19" s="56"/>
      <c r="E19" s="20" t="s">
        <v>38</v>
      </c>
      <c r="F19" s="100">
        <f>SUM(F14:F18)</f>
        <v>16637.84</v>
      </c>
      <c r="G19" s="96" t="s">
        <v>36</v>
      </c>
      <c r="H19" s="182"/>
    </row>
    <row r="20" spans="1:8" ht="15" customHeight="1" thickBot="1">
      <c r="A20" s="193"/>
      <c r="B20" s="130" t="s">
        <v>94</v>
      </c>
      <c r="C20" s="150">
        <f>C11-(C13+C14+C16+C17)</f>
        <v>30652.289999999997</v>
      </c>
      <c r="D20" s="56"/>
      <c r="E20" s="101"/>
      <c r="F20" s="148"/>
      <c r="G20" s="96"/>
      <c r="H20" s="182"/>
    </row>
    <row r="21" spans="1:8" ht="15" customHeight="1">
      <c r="A21" s="193"/>
      <c r="B21" s="165" t="s">
        <v>85</v>
      </c>
      <c r="C21" s="46"/>
      <c r="D21" s="56"/>
      <c r="E21" s="103" t="s">
        <v>2</v>
      </c>
      <c r="F21" s="104"/>
      <c r="G21" s="96"/>
      <c r="H21" s="182"/>
    </row>
    <row r="22" spans="1:8" ht="15" customHeight="1">
      <c r="A22" s="193"/>
      <c r="B22" s="165"/>
      <c r="C22" s="46"/>
      <c r="D22" s="56"/>
      <c r="E22" s="102" t="s">
        <v>2</v>
      </c>
      <c r="F22" s="46">
        <v>13664</v>
      </c>
      <c r="G22" s="26" t="s">
        <v>36</v>
      </c>
      <c r="H22" s="182"/>
    </row>
    <row r="23" spans="1:8" ht="15" customHeight="1">
      <c r="A23" s="193"/>
      <c r="B23" s="165"/>
      <c r="C23" s="46"/>
      <c r="D23" s="56"/>
      <c r="E23" s="62" t="s">
        <v>81</v>
      </c>
      <c r="F23" s="105"/>
      <c r="G23" s="96"/>
      <c r="H23" s="182"/>
    </row>
    <row r="24" spans="1:8" ht="15" customHeight="1" thickBot="1">
      <c r="A24" s="193"/>
      <c r="B24" s="165"/>
      <c r="C24" s="46"/>
      <c r="D24" s="56"/>
      <c r="E24" s="20" t="s">
        <v>40</v>
      </c>
      <c r="F24" s="100">
        <f>SUM(F22:F23)</f>
        <v>13664</v>
      </c>
      <c r="G24" s="96" t="s">
        <v>36</v>
      </c>
      <c r="H24" s="182"/>
    </row>
    <row r="25" spans="1:8" ht="15" customHeight="1" thickBot="1">
      <c r="A25" s="193"/>
      <c r="B25" s="165"/>
      <c r="C25" s="46"/>
      <c r="D25" s="56"/>
      <c r="F25" s="106"/>
      <c r="G25" s="22"/>
      <c r="H25" s="182"/>
    </row>
    <row r="26" spans="1:8" ht="15" customHeight="1">
      <c r="A26" s="193"/>
      <c r="B26" s="165"/>
      <c r="C26" s="46"/>
      <c r="D26" s="56"/>
      <c r="E26" s="107" t="s">
        <v>8</v>
      </c>
      <c r="F26" s="92"/>
      <c r="G26" s="96"/>
      <c r="H26" s="182"/>
    </row>
    <row r="27" spans="1:8" ht="15" customHeight="1">
      <c r="A27" s="193"/>
      <c r="B27" s="165"/>
      <c r="C27" s="46"/>
      <c r="D27" s="56"/>
      <c r="E27" s="19" t="s">
        <v>69</v>
      </c>
      <c r="F27" s="46"/>
      <c r="G27" s="26" t="s">
        <v>36</v>
      </c>
      <c r="H27" s="182"/>
    </row>
    <row r="28" spans="1:8" ht="15" customHeight="1">
      <c r="A28" s="193"/>
      <c r="B28" s="165"/>
      <c r="C28" s="46"/>
      <c r="D28" s="56"/>
      <c r="E28" s="19" t="s">
        <v>60</v>
      </c>
      <c r="F28" s="46">
        <v>0</v>
      </c>
      <c r="G28" s="26" t="s">
        <v>36</v>
      </c>
      <c r="H28" s="182"/>
    </row>
    <row r="29" spans="1:8" ht="15" customHeight="1" thickBot="1">
      <c r="A29" s="193"/>
      <c r="B29" s="165"/>
      <c r="C29" s="46"/>
      <c r="D29" s="56"/>
      <c r="E29" s="20" t="s">
        <v>41</v>
      </c>
      <c r="F29" s="100">
        <f>SUM(F26:F28)</f>
        <v>0</v>
      </c>
      <c r="G29" s="96"/>
      <c r="H29" s="182"/>
    </row>
    <row r="30" spans="1:8" ht="15" customHeight="1" thickBot="1">
      <c r="A30" s="193"/>
      <c r="B30" s="165"/>
      <c r="C30" s="46"/>
      <c r="D30" s="56"/>
      <c r="G30" s="22" t="s">
        <v>36</v>
      </c>
      <c r="H30" s="183"/>
    </row>
    <row r="31" spans="1:8" ht="15" customHeight="1" thickBot="1">
      <c r="A31" s="193"/>
      <c r="B31" s="165"/>
      <c r="C31" s="46"/>
      <c r="D31" s="56"/>
      <c r="E31" s="109" t="s">
        <v>7</v>
      </c>
      <c r="F31" s="104"/>
      <c r="G31" s="96"/>
      <c r="H31" s="112"/>
    </row>
    <row r="32" spans="1:8" ht="15" customHeight="1">
      <c r="A32" s="193"/>
      <c r="B32" s="165"/>
      <c r="C32" s="47"/>
      <c r="D32" s="60"/>
      <c r="E32" s="19" t="s">
        <v>28</v>
      </c>
      <c r="F32" s="110"/>
      <c r="G32" s="132" t="s">
        <v>36</v>
      </c>
      <c r="H32" s="178"/>
    </row>
    <row r="33" spans="1:8" ht="15" customHeight="1">
      <c r="A33" s="193"/>
      <c r="B33" s="165"/>
      <c r="C33" s="46"/>
      <c r="D33" s="56"/>
      <c r="E33" s="19" t="s">
        <v>28</v>
      </c>
      <c r="F33" s="111"/>
      <c r="G33" s="132"/>
      <c r="H33" s="179"/>
    </row>
    <row r="34" spans="1:8" ht="15" customHeight="1" thickBot="1">
      <c r="A34" s="193"/>
      <c r="B34" s="166"/>
      <c r="C34" s="46"/>
      <c r="D34" s="56"/>
      <c r="E34" s="20" t="s">
        <v>59</v>
      </c>
      <c r="F34" s="100">
        <f>SUM(F32:F33)</f>
        <v>0</v>
      </c>
      <c r="H34" s="179"/>
    </row>
    <row r="35" spans="1:8" ht="15" customHeight="1" thickBot="1">
      <c r="A35" s="193"/>
      <c r="B35" s="131" t="s">
        <v>29</v>
      </c>
      <c r="C35" s="35">
        <f>SUM(C13:C33)</f>
        <v>30652.289999999997</v>
      </c>
      <c r="D35" s="8"/>
      <c r="E35" s="97"/>
      <c r="F35" s="108">
        <f>F34+F29+F24+F19</f>
        <v>30301.84</v>
      </c>
      <c r="G35" s="133" t="s">
        <v>36</v>
      </c>
      <c r="H35" s="179"/>
    </row>
    <row r="36" spans="1:8" ht="15" customHeight="1" thickBot="1">
      <c r="A36" s="194"/>
      <c r="B36" s="157" t="s">
        <v>80</v>
      </c>
      <c r="C36" s="157"/>
      <c r="D36" s="157"/>
      <c r="E36" s="161"/>
      <c r="F36" s="141">
        <f>F35+C35</f>
        <v>60954.13</v>
      </c>
      <c r="G36" s="133" t="s">
        <v>36</v>
      </c>
      <c r="H36" s="179"/>
    </row>
    <row r="37" spans="1:8" ht="15" customHeight="1">
      <c r="A37" s="3"/>
      <c r="B37" s="4"/>
      <c r="C37" s="4"/>
      <c r="D37" s="4"/>
      <c r="E37" s="4"/>
      <c r="F37" s="4"/>
      <c r="G37" s="134"/>
      <c r="H37" s="179"/>
    </row>
    <row r="38" spans="1:8" ht="15" customHeight="1">
      <c r="B38" s="11"/>
      <c r="C38" s="11"/>
      <c r="D38" s="11"/>
      <c r="E38" s="11"/>
      <c r="F38" s="11"/>
      <c r="G38" s="11"/>
      <c r="H38" s="179"/>
    </row>
    <row r="39" spans="1:8" ht="30.75" customHeight="1">
      <c r="B39" s="79" t="s">
        <v>73</v>
      </c>
      <c r="C39" s="151">
        <f>F11/F7</f>
        <v>0.49712529733424138</v>
      </c>
      <c r="D39" s="43"/>
      <c r="H39" s="179"/>
    </row>
    <row r="40" spans="1:8" ht="15" customHeight="1">
      <c r="C40" s="44"/>
      <c r="D40" s="44"/>
      <c r="H40" s="179"/>
    </row>
    <row r="41" spans="1:8" ht="15" customHeight="1" thickBot="1">
      <c r="H41" s="180"/>
    </row>
    <row r="42" spans="1:8" ht="26.25" customHeight="1" thickBot="1">
      <c r="A42" s="167" t="s">
        <v>71</v>
      </c>
      <c r="B42" s="87" t="s">
        <v>75</v>
      </c>
      <c r="C42" s="17"/>
      <c r="D42" s="17"/>
    </row>
    <row r="43" spans="1:8" ht="27.75" customHeight="1">
      <c r="A43" s="168"/>
      <c r="B43" s="125" t="s">
        <v>76</v>
      </c>
      <c r="C43" s="88">
        <v>112</v>
      </c>
      <c r="D43" s="71" t="s">
        <v>30</v>
      </c>
      <c r="E43" s="170" t="s">
        <v>82</v>
      </c>
      <c r="F43" s="172"/>
      <c r="G43" s="113"/>
      <c r="H43" s="178"/>
    </row>
    <row r="44" spans="1:8" ht="15" customHeight="1">
      <c r="A44" s="168"/>
      <c r="B44" s="125" t="s">
        <v>78</v>
      </c>
      <c r="C44" s="88">
        <v>1000</v>
      </c>
      <c r="D44" s="45" t="s">
        <v>31</v>
      </c>
      <c r="E44" s="173"/>
      <c r="F44" s="175"/>
      <c r="G44" s="113"/>
      <c r="H44" s="179"/>
    </row>
    <row r="45" spans="1:8" ht="15" customHeight="1">
      <c r="A45" s="168"/>
      <c r="B45" s="126"/>
      <c r="C45" s="74"/>
      <c r="E45" s="173"/>
      <c r="F45" s="175"/>
      <c r="G45" s="113"/>
      <c r="H45" s="179"/>
    </row>
    <row r="46" spans="1:8" ht="15" customHeight="1">
      <c r="A46" s="168"/>
      <c r="B46" s="125" t="s">
        <v>79</v>
      </c>
      <c r="C46" s="88">
        <v>16295.75</v>
      </c>
      <c r="D46" s="57"/>
      <c r="E46" s="173"/>
      <c r="F46" s="175"/>
      <c r="G46" s="113"/>
      <c r="H46" s="179"/>
    </row>
    <row r="47" spans="1:8" ht="15" customHeight="1">
      <c r="A47" s="168"/>
      <c r="B47" s="125" t="s">
        <v>90</v>
      </c>
      <c r="C47" s="142">
        <f>C46/C11</f>
        <v>0.53163238374685873</v>
      </c>
      <c r="D47" s="57"/>
      <c r="E47" s="173"/>
      <c r="F47" s="175"/>
      <c r="G47" s="113"/>
      <c r="H47" s="179"/>
    </row>
    <row r="48" spans="1:8" ht="15" customHeight="1">
      <c r="A48" s="168"/>
      <c r="D48" s="57"/>
      <c r="E48" s="173"/>
      <c r="F48" s="175"/>
      <c r="G48" s="113"/>
      <c r="H48" s="179"/>
    </row>
    <row r="49" spans="1:8" ht="15" customHeight="1">
      <c r="A49" s="168"/>
      <c r="B49" s="125" t="s">
        <v>17</v>
      </c>
      <c r="C49" s="77">
        <f>C44*C43</f>
        <v>112000</v>
      </c>
      <c r="D49" s="57"/>
      <c r="E49" s="173"/>
      <c r="F49" s="175"/>
      <c r="G49" s="113"/>
      <c r="H49" s="179"/>
    </row>
    <row r="50" spans="1:8" ht="15" customHeight="1">
      <c r="A50" s="168"/>
      <c r="B50" s="125" t="s">
        <v>74</v>
      </c>
      <c r="C50" s="77">
        <v>500</v>
      </c>
      <c r="D50" s="57"/>
      <c r="E50" s="173"/>
      <c r="F50" s="175"/>
      <c r="G50" s="113"/>
      <c r="H50" s="179"/>
    </row>
    <row r="51" spans="1:8" ht="15" customHeight="1">
      <c r="A51" s="168"/>
      <c r="B51" s="125" t="s">
        <v>87</v>
      </c>
      <c r="C51" s="77">
        <f>SUM(C49:C50)</f>
        <v>112500</v>
      </c>
      <c r="D51" s="57"/>
      <c r="E51" s="173"/>
      <c r="F51" s="175"/>
      <c r="G51" s="113"/>
      <c r="H51" s="179"/>
    </row>
    <row r="52" spans="1:8" ht="15" customHeight="1">
      <c r="A52" s="168"/>
      <c r="B52" s="135"/>
      <c r="C52" s="80"/>
      <c r="D52" s="57"/>
      <c r="E52" s="173"/>
      <c r="F52" s="175"/>
      <c r="G52" s="113"/>
      <c r="H52" s="179"/>
    </row>
    <row r="53" spans="1:8" ht="15" customHeight="1">
      <c r="A53" s="168"/>
      <c r="B53" s="136" t="s">
        <v>88</v>
      </c>
      <c r="D53" s="58"/>
      <c r="E53" s="173"/>
      <c r="F53" s="175"/>
      <c r="G53" s="113"/>
      <c r="H53" s="179"/>
    </row>
    <row r="54" spans="1:8" ht="15" customHeight="1">
      <c r="A54" s="168"/>
      <c r="D54" s="57"/>
      <c r="E54" s="173"/>
      <c r="F54" s="175"/>
      <c r="G54" s="113"/>
      <c r="H54" s="179"/>
    </row>
    <row r="55" spans="1:8" ht="15" customHeight="1">
      <c r="A55" s="168"/>
      <c r="B55" s="125" t="s">
        <v>89</v>
      </c>
      <c r="C55" s="149"/>
      <c r="D55" s="17"/>
      <c r="E55" s="173"/>
      <c r="F55" s="175"/>
      <c r="G55" s="113"/>
      <c r="H55" s="179"/>
    </row>
    <row r="56" spans="1:8" ht="15" customHeight="1" thickBot="1">
      <c r="A56" s="168"/>
      <c r="B56" s="125" t="s">
        <v>14</v>
      </c>
      <c r="C56" s="138">
        <f>C51/C46</f>
        <v>6.903640519767424</v>
      </c>
      <c r="D56" s="17"/>
      <c r="E56" s="173"/>
      <c r="F56" s="175"/>
      <c r="G56" s="113"/>
      <c r="H56" s="179"/>
    </row>
    <row r="57" spans="1:8" ht="15" customHeight="1" thickBot="1">
      <c r="A57" s="168"/>
      <c r="B57" s="137" t="s">
        <v>91</v>
      </c>
      <c r="C57" s="139">
        <f>C51/C11</f>
        <v>3.6701988660553586</v>
      </c>
      <c r="D57" s="57"/>
      <c r="E57" s="173"/>
      <c r="F57" s="175"/>
      <c r="G57" s="113"/>
      <c r="H57" s="179"/>
    </row>
    <row r="58" spans="1:8" ht="15" customHeight="1" thickBot="1">
      <c r="A58" s="169"/>
      <c r="B58" s="57"/>
      <c r="C58" s="57"/>
      <c r="D58" s="57"/>
      <c r="E58" s="176"/>
      <c r="F58" s="177"/>
      <c r="G58" s="113"/>
      <c r="H58" s="180"/>
    </row>
    <row r="59" spans="1:8" ht="15" customHeight="1">
      <c r="A59" s="85"/>
      <c r="B59" s="57"/>
      <c r="C59" s="57"/>
      <c r="D59" s="57"/>
      <c r="E59" s="113"/>
      <c r="F59" s="113"/>
      <c r="G59" s="113"/>
    </row>
    <row r="60" spans="1:8" ht="36.75" customHeight="1">
      <c r="A60" s="85"/>
      <c r="B60" s="86" t="s">
        <v>92</v>
      </c>
      <c r="C60" s="142">
        <f>C44/C9</f>
        <v>164.05779231038159</v>
      </c>
      <c r="D60" s="57" t="s">
        <v>20</v>
      </c>
      <c r="E60" s="17"/>
      <c r="F60" s="81"/>
    </row>
    <row r="61" spans="1:8" ht="15" customHeight="1">
      <c r="A61" s="85"/>
      <c r="B61" s="57"/>
      <c r="C61" s="57"/>
      <c r="D61" s="57"/>
      <c r="E61" s="57"/>
      <c r="F61" s="82"/>
    </row>
    <row r="62" spans="1:8" ht="15" customHeight="1">
      <c r="A62" s="85"/>
      <c r="B62" s="57"/>
      <c r="C62" s="57"/>
      <c r="D62" s="57"/>
      <c r="E62" s="57"/>
      <c r="F62" s="81"/>
    </row>
    <row r="63" spans="1:8" ht="15" customHeight="1">
      <c r="A63" s="85"/>
      <c r="B63" s="57"/>
      <c r="C63" s="57"/>
      <c r="D63" s="57"/>
      <c r="E63" s="71"/>
      <c r="F63" s="83"/>
    </row>
    <row r="64" spans="1:8" ht="15" customHeight="1">
      <c r="A64" s="85"/>
      <c r="B64" s="57"/>
      <c r="C64" s="58"/>
      <c r="D64" s="58"/>
      <c r="E64" s="17"/>
      <c r="F64" s="81"/>
    </row>
    <row r="65" spans="1:6" ht="15" customHeight="1">
      <c r="A65" s="85"/>
      <c r="B65" s="80"/>
      <c r="C65" s="84"/>
      <c r="D65" s="57"/>
      <c r="E65" s="17"/>
      <c r="F65" s="81"/>
    </row>
    <row r="66" spans="1:6" ht="15" customHeight="1">
      <c r="A66" s="60"/>
      <c r="B66" s="17"/>
      <c r="C66" s="17"/>
      <c r="D66" s="17"/>
    </row>
  </sheetData>
  <mergeCells count="14">
    <mergeCell ref="B36:E36"/>
    <mergeCell ref="B10:F10"/>
    <mergeCell ref="B1:H1"/>
    <mergeCell ref="B21:B34"/>
    <mergeCell ref="A42:A58"/>
    <mergeCell ref="E2:H6"/>
    <mergeCell ref="H11:H16"/>
    <mergeCell ref="H18:H30"/>
    <mergeCell ref="E8:H9"/>
    <mergeCell ref="E43:F58"/>
    <mergeCell ref="H43:H58"/>
    <mergeCell ref="H32:H41"/>
    <mergeCell ref="B8:B9"/>
    <mergeCell ref="A11:A36"/>
  </mergeCells>
  <phoneticPr fontId="10" type="noConversion"/>
  <pageMargins left="1.1599999999999999" right="0.74803149606299213" top="0.98425196850393704" bottom="0.98425196850393704" header="0.51181102362204722" footer="0.51181102362204722"/>
  <pageSetup paperSize="261" scale="95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baseColWidth="10" defaultColWidth="9.140625" defaultRowHeight="15" customHeight="1"/>
  <sheetData/>
  <phoneticPr fontId="10" type="noConversion"/>
  <pageMargins left="0.75" right="0.75" top="1" bottom="1" header="0.5" footer="0.5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baseColWidth="10" defaultColWidth="9.140625" defaultRowHeight="15" customHeight="1"/>
  <sheetData/>
  <phoneticPr fontId="10" type="noConversion"/>
  <pageMargins left="0.75" right="0.75" top="1" bottom="1" header="0.5" footer="0.5"/>
  <pageSetup paperSize="9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ejemplo</vt:lpstr>
      <vt:lpstr>RENOVACION  urbana</vt:lpstr>
      <vt:lpstr>Hoja2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MiPc</cp:lastModifiedBy>
  <cp:lastPrinted>2013-05-10T16:39:16Z</cp:lastPrinted>
  <dcterms:created xsi:type="dcterms:W3CDTF">2012-05-11T05:22:59Z</dcterms:created>
  <dcterms:modified xsi:type="dcterms:W3CDTF">2013-11-01T22:50:23Z</dcterms:modified>
</cp:coreProperties>
</file>